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6" activeTab="0"/>
  </bookViews>
  <sheets>
    <sheet name="прилож. 2 к приказу на 30.11.16г" sheetId="1" r:id="rId1"/>
    <sheet name="приложение 1на 31.12.16г" sheetId="2" r:id="rId2"/>
    <sheet name="приложение 5 к приказу 30.12.2016" sheetId="3" r:id="rId3"/>
  </sheets>
  <definedNames>
    <definedName name="_xlnm.Print_Area" localSheetId="0">'прилож. 2 к приказу на 30.11.16г'!$A$1:$L$134</definedName>
    <definedName name="_xlnm.Print_Titles" localSheetId="0">'прилож. 2 к приказу на 30.11.16г'!$86:$87</definedName>
    <definedName name="_xlnm.Print_Area" localSheetId="1">'приложение 1на 31.12.16г'!$A$1:$Q$111</definedName>
    <definedName name="_xlnm.Print_Titles" localSheetId="1">'приложение 1на 31.12.16г'!$12:$13</definedName>
  </definedNames>
  <calcPr fullCalcOnLoad="1"/>
</workbook>
</file>

<file path=xl/sharedStrings.xml><?xml version="1.0" encoding="utf-8"?>
<sst xmlns="http://schemas.openxmlformats.org/spreadsheetml/2006/main" count="932" uniqueCount="260">
  <si>
    <t>СОГЛАСОВАНО</t>
  </si>
  <si>
    <t>УТВЕРЖДАЮ</t>
  </si>
  <si>
    <t>Начальник МКУ « Отдел образования Железнодорожного района города Ростова-на-Дону»</t>
  </si>
  <si>
    <t>Директор МБУ ДО ДЮСШ № 5</t>
  </si>
  <si>
    <t>_____________________О.С.Моисеенко</t>
  </si>
  <si>
    <t>_____________________Кутасов С.Е.</t>
  </si>
  <si>
    <t>ё</t>
  </si>
  <si>
    <t xml:space="preserve">"         "  </t>
  </si>
  <si>
    <t>2016г.</t>
  </si>
  <si>
    <t>"        "                                            2016   г.</t>
  </si>
  <si>
    <t>ПЛАН ФИНАНСОВО-ХОЗЯЙСТВЕННОЙ ДЕЯТЕЛЬНОСТИ  МУНИЦИПАЛЬНОГО УЧРЕЖДЕНИЯ</t>
  </si>
  <si>
    <t>НА 2016 год</t>
  </si>
  <si>
    <t>Наименование учреждения</t>
  </si>
  <si>
    <t xml:space="preserve">муниципальное бюджетное  учреждение дополнительного образования Железнодорожного района города Ростова-на-Дону «Детско-юношеская спортивная школа № 5» </t>
  </si>
  <si>
    <t>Адрес фактического местонахождения</t>
  </si>
  <si>
    <t>г. Ростов-на-Дону ул. Загорская 10</t>
  </si>
  <si>
    <t>ИНН</t>
  </si>
  <si>
    <t>КПП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</si>
  <si>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</si>
  <si>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</si>
  <si>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Единица измерения: руб.</t>
  </si>
  <si>
    <t>КОДЫ</t>
  </si>
  <si>
    <t>Форма по ФКД</t>
  </si>
  <si>
    <t>дата</t>
  </si>
  <si>
    <t>по ОКПО</t>
  </si>
  <si>
    <t>по ОКЕИ</t>
  </si>
  <si>
    <t xml:space="preserve">                                                                                      1. Сведения о деятельности бюджетного (автономного) учреждения                                                                                                                                                                                      1.1. Цели деятельности учреждения                                                                                                      вовлечение максимального количества детей в систематическое занятие физической культурой и спортом, выявление их склонности и пригодности для дальнейших занятий спортом, воспитание устойчивого интереса к спорту;
 формирование у детей потребности в здоровом образе жизни, осуществление гармоничного развития личности, воспитание ответственности и профессионального самоопределения в соответствии с индивидуальными способностями обучающихся;
 обеспечение повышения уровня обшей и специальной физической подготовленности в соответствии с требованиями программ по видам спорта;
 реализация дополнительных образовательных программ и услуг в интересах личности, общества, государства;
 охрана жизни обучающихся;
 охрана и укрепление психического, нравственного и физического здоровья обучающихся;
 формирование у обучающихся навыков и привычек здорового образа жизни;
 адаптация обучающихся к жизни в обществе;
</t>
  </si>
  <si>
    <t xml:space="preserve">1.2. Виды деятельности учреждения                                                                                                                                                                                                реализация дополнительных образовательных программ по следующим видам спорта: волейбол, пляжный волейбол, гандбол, пляжный гандбол, ушу, каратэ, стилевое каратэ, фитнес-аэробика, художественная гимнастика, танцевальный спорт, спортивная аэробика, кикбоксинг, восточное боевое единоборство, спортивный рок-н-ролл, тхэквондо, рукопашный бой;
 организация и обеспечение образовательного и учебно-тренировочного процесса;
 организация и проведение физкультурных и спортивных мероприятий, соревнований различного уровня;
 участие в физкультурных и спортивных мероприятиях, соревнованиях различного уровня;
 организация и проведение спортивных, детских и оздоровительных лагерей, учебно-тренировочных сборов;
 деятельность по популяризации физической культуры и спорта;
 деятельность по организации досуга детей и их родителей (законных представителей), организация и проведение массовых мероприятий;
 осуществление медицинской деятельности;
 в установленном порядке производить присвоение спортивных разрядов по результатам участия обучающихся в соревнованиях;
 организация деятельности спортивных классов;
 проведение разовых занятий различных видов (лекции, стажировки, семинары).
</t>
  </si>
  <si>
    <t xml:space="preserve">1.3. Перечень платных дополнительных образовательных услуг оказываемых учреждением - платные услуги не оказываются
</t>
  </si>
  <si>
    <t>2. Показатели финансовой деятельности состояния учреждения</t>
  </si>
  <si>
    <t>показатель</t>
  </si>
  <si>
    <t>сумма (руб.коп.)</t>
  </si>
  <si>
    <t>Нефинансовые активы, всего:</t>
  </si>
  <si>
    <t>из них:</t>
  </si>
  <si>
    <t>2.1. Балансовая стоимость недвижимого муниципального имущества на 01.12.2016 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</t>
  </si>
  <si>
    <t xml:space="preserve">2.2. Балансовая стоимость недвижимого имущества на 01.12.2016 года (стоимость имущества приобретенного учреждением за счет доходов, полученных от иной приносящей доход деятельности) </t>
  </si>
  <si>
    <t xml:space="preserve">2.3. Балансовая стоимость движимого муниципального имущества на 01.12.2016 года  </t>
  </si>
  <si>
    <t xml:space="preserve">2.4. Балансовая стоимость особо ценного движимого муниципального имущества на 01.12.2016 года   </t>
  </si>
  <si>
    <t xml:space="preserve">2.5. Балансовая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на 01.12.2016 года    </t>
  </si>
  <si>
    <t>2.6. Остаточная стоимость недвижимого муниципального имущества на 01.12.2016</t>
  </si>
  <si>
    <t>2.7. Остаточная стоимость особо ценного движимого имущества на 01.12.2016</t>
  </si>
  <si>
    <t>Финансовые активы, всего:</t>
  </si>
  <si>
    <t>2.8. Дебиторская задолженность по доходам</t>
  </si>
  <si>
    <t>2.9. Дебиторская задолженность по расходам</t>
  </si>
  <si>
    <t>Обязательства, всего:</t>
  </si>
  <si>
    <t>2.9. Просроченная  задолженность</t>
  </si>
  <si>
    <t>капитальные расходы</t>
  </si>
  <si>
    <t>текущие расходы</t>
  </si>
  <si>
    <t>3. Другая информация, характеризующая деятельность учреждения:</t>
  </si>
  <si>
    <t>Наименование показателя</t>
  </si>
  <si>
    <t>ед. изм.</t>
  </si>
  <si>
    <t>отчетные данные 2015 года</t>
  </si>
  <si>
    <t>2016 год</t>
  </si>
  <si>
    <t>3.1 Численность обучающихся в соответствии с утвержденным комплектованием на 01.10.2016: в т.ч.</t>
  </si>
  <si>
    <t>чел.</t>
  </si>
  <si>
    <t xml:space="preserve">     1-4 классы</t>
  </si>
  <si>
    <t xml:space="preserve">     5-9 классы</t>
  </si>
  <si>
    <t xml:space="preserve">    10-12 классы</t>
  </si>
  <si>
    <t>3.3. Численность обучающихся в соответствии с утвержденным комплектованием на 01.10.2016</t>
  </si>
  <si>
    <t xml:space="preserve">3.4. Численность воспитанников по отчету за отчетный период </t>
  </si>
  <si>
    <t xml:space="preserve">3.5. Численность педагогических работников по отчету за отчетный период </t>
  </si>
  <si>
    <t xml:space="preserve">3.6. Численность педагогических работников по отчету за отчетный период </t>
  </si>
  <si>
    <t>3.7 Численность  работников -всего: в т.ч.</t>
  </si>
  <si>
    <t xml:space="preserve">     АУП и АХЧ</t>
  </si>
  <si>
    <t xml:space="preserve">     педагогические работники Всего </t>
  </si>
  <si>
    <t xml:space="preserve"> Из них учителя- всего</t>
  </si>
  <si>
    <t>в том числе</t>
  </si>
  <si>
    <t xml:space="preserve">                1-4 классы</t>
  </si>
  <si>
    <t xml:space="preserve">                5-9 классы</t>
  </si>
  <si>
    <t xml:space="preserve">                10-12 классы</t>
  </si>
  <si>
    <t>3.8. Соотношение прямых исполнителей МЗ (учителей, воспитателей, трнеров-преподователей, и т.д.) к количеству работников АХ ,УВП и МОП</t>
  </si>
  <si>
    <t>%</t>
  </si>
  <si>
    <t>из них</t>
  </si>
  <si>
    <t>доля прямых исполнителей МЗ</t>
  </si>
  <si>
    <t>доля АХ, УВП и МОП</t>
  </si>
  <si>
    <t>3.9 Среднемесячная оплата труда работников: в т.ч.</t>
  </si>
  <si>
    <t>руб.</t>
  </si>
  <si>
    <t xml:space="preserve">     руководителя </t>
  </si>
  <si>
    <t xml:space="preserve">     учителя</t>
  </si>
  <si>
    <t xml:space="preserve">     прочие работники</t>
  </si>
  <si>
    <t>3.10 Отношение фонда оплаты труда работников к общему объему доходов учреждения</t>
  </si>
  <si>
    <t>3.11 Площадь здания учреждения находящегося в оперативном управлении</t>
  </si>
  <si>
    <t>кв. м.</t>
  </si>
  <si>
    <t>3.12 Площадь здания учреждения, сдаваемая в аренду</t>
  </si>
  <si>
    <t>3 . Показатели по поступлениям и выплатам учреждения</t>
  </si>
  <si>
    <t>Код ГРБС</t>
  </si>
  <si>
    <t>Раздел</t>
  </si>
  <si>
    <t>Подраздел</t>
  </si>
  <si>
    <t>ЦСР</t>
  </si>
  <si>
    <t>ВР</t>
  </si>
  <si>
    <t>КОСГУ</t>
  </si>
  <si>
    <t>1-й год</t>
  </si>
  <si>
    <t>Остаток средств на начало планируемого года*</t>
  </si>
  <si>
    <t>средств федерального бюджета</t>
  </si>
  <si>
    <t>средств областного бюджета</t>
  </si>
  <si>
    <t>средства муниципального бюджета</t>
  </si>
  <si>
    <t>средств внебюджетной деятельности</t>
  </si>
  <si>
    <t>Поступления, всего:</t>
  </si>
  <si>
    <t>02</t>
  </si>
  <si>
    <t>907</t>
  </si>
  <si>
    <t>07</t>
  </si>
  <si>
    <t>0230100590</t>
  </si>
  <si>
    <t>600</t>
  </si>
  <si>
    <t>в том числе:</t>
  </si>
  <si>
    <t>Субсидии на выполнение муниципального задания</t>
  </si>
  <si>
    <t>в т.ч.</t>
  </si>
  <si>
    <t>Выплаты на ежемесячное денежное вознаграждения за классное руководство в муниципальных образовательных учреждениях</t>
  </si>
  <si>
    <t>Субвенция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</t>
  </si>
  <si>
    <t>Субсидии на иные цели</t>
  </si>
  <si>
    <t>Субсидии на оплату кредиторской задолженности по коммунальным услугам</t>
  </si>
  <si>
    <t>Капитальный ремонт муниципальных образовательных учреждений (за исключением аварийных) (за счет средств областного бюджета)</t>
  </si>
  <si>
    <t>Субсидия на организацию отдыха детей в каникулярное время</t>
  </si>
  <si>
    <t>Модернизация региональных систем общего образования</t>
  </si>
  <si>
    <t>Капитальный ремонт муниципальных образовательных учреждений (за исключением аварийных) (за счет средств федерального бюджета)</t>
  </si>
  <si>
    <t>Приобретение спортивного оборудования и инвентаря для муниципальных общеобразовательных учреждений</t>
  </si>
  <si>
    <t>Закупка компьютерного оборудования и программного обеспечения для муниципальных общеобразовательных учреждений</t>
  </si>
  <si>
    <t>Оплата услуг доступа к сети интернет муниципальных общеобразовательных учреждений</t>
  </si>
  <si>
    <t>Бюджетные инвестиции</t>
  </si>
  <si>
    <t>Внебюджетные поступления</t>
  </si>
  <si>
    <t>Поступлений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</t>
  </si>
  <si>
    <t>000 000 00 000 00 0000 130</t>
  </si>
  <si>
    <t>Поступлений от иной приносящей доход деятельности</t>
  </si>
  <si>
    <t>000 000 00 000 00 0000 180</t>
  </si>
  <si>
    <t>Поступления от сдачи помещений в аренду</t>
  </si>
  <si>
    <t>000 000 00 000 00 0000 120</t>
  </si>
  <si>
    <t>Расходы (выплаты), всего:</t>
  </si>
  <si>
    <t>Оплата труда</t>
  </si>
  <si>
    <t>211</t>
  </si>
  <si>
    <t>Прочие выплаты - Всего</t>
  </si>
  <si>
    <t>212</t>
  </si>
  <si>
    <t>Начисление на оплату труда - всего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</si>
  <si>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</si>
  <si>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</si>
  <si>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</si>
  <si>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</si>
  <si>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</si>
  <si>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</si>
  <si>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</si>
  <si>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</si>
  <si>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</si>
  <si>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Услуги по содержанию имущества</t>
  </si>
  <si>
    <t>225</t>
  </si>
  <si>
    <t>Прочие услуги</t>
  </si>
  <si>
    <t>226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</si>
  <si>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</si>
  <si>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</si>
  <si>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</si>
  <si>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</si>
  <si>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</si>
  <si>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</si>
  <si>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Остаток средств на конец планируемого года**</t>
  </si>
  <si>
    <t>Директор</t>
  </si>
  <si>
    <t>Кутасов С.Е.</t>
  </si>
  <si>
    <t>М.П.</t>
  </si>
  <si>
    <t>(расшифровка подписи)</t>
  </si>
  <si>
    <t>Главный бухгалтер</t>
  </si>
  <si>
    <t>Белецкая Л.Г.</t>
  </si>
  <si>
    <t>Ответственный исполнитель</t>
  </si>
  <si>
    <t>Белецкая Л.Г.                      210-29-19</t>
  </si>
  <si>
    <t>(должность)</t>
  </si>
  <si>
    <t>(подпись)</t>
  </si>
  <si>
    <t>(телефон)</t>
  </si>
  <si>
    <t>Директор МБОУ ДОД ДЮСШ № 5</t>
  </si>
  <si>
    <t>______________________Кутасов С.Е.</t>
  </si>
  <si>
    <t>Расшифровка к плану финансово-хозяйственной деятельности</t>
  </si>
  <si>
    <t>(наименование учреждения)</t>
  </si>
  <si>
    <t>по состоянию на  30 декабря 2016 г.</t>
  </si>
  <si>
    <t>Доп. КР</t>
  </si>
  <si>
    <t>КЦСР</t>
  </si>
  <si>
    <t>КВР*</t>
  </si>
  <si>
    <t>Доп ЭК</t>
  </si>
  <si>
    <t>Доп ФК</t>
  </si>
  <si>
    <t>Сумма ВСЕГО 2016</t>
  </si>
  <si>
    <t>Сумма ВСЕГО 2017</t>
  </si>
  <si>
    <t>Сумма ВСЕГО 2018</t>
  </si>
  <si>
    <t>Нормативные расходы</t>
  </si>
  <si>
    <t>Общехозяйственные расходы</t>
  </si>
  <si>
    <t>Целевые расходы</t>
  </si>
  <si>
    <t>1 Средства федеральный бюджета</t>
  </si>
  <si>
    <t>01</t>
  </si>
  <si>
    <t>5200900</t>
  </si>
  <si>
    <t>621</t>
  </si>
  <si>
    <t>0211</t>
  </si>
  <si>
    <t>0000</t>
  </si>
  <si>
    <t xml:space="preserve">На 30.03.2012г. Кл.рук-во -только  в колонке :Сумма всего </t>
  </si>
  <si>
    <t>Начисление на оплату труда</t>
  </si>
  <si>
    <t>0213</t>
  </si>
  <si>
    <t xml:space="preserve">На 30.04.2012г. Кл.рук-во в колонке целевых расходов и Сумма всего </t>
  </si>
  <si>
    <t>622</t>
  </si>
  <si>
    <t>0241</t>
  </si>
  <si>
    <t>9910</t>
  </si>
  <si>
    <t>На 30.04.2012г. Кл.рук-во по данной класс-ции</t>
  </si>
  <si>
    <t>9911</t>
  </si>
  <si>
    <t>611</t>
  </si>
  <si>
    <t>612</t>
  </si>
  <si>
    <t>4362100</t>
  </si>
  <si>
    <t>Кап.расходы ( обор.)</t>
  </si>
  <si>
    <t>9311</t>
  </si>
  <si>
    <t xml:space="preserve">Кап.расходы(обор.) </t>
  </si>
  <si>
    <t>2 Средства областного бюджета</t>
  </si>
  <si>
    <t>5222601</t>
  </si>
  <si>
    <t xml:space="preserve">  </t>
  </si>
  <si>
    <t>Прочие выплаты</t>
  </si>
  <si>
    <t>0212</t>
  </si>
  <si>
    <t>9513</t>
  </si>
  <si>
    <t>0221</t>
  </si>
  <si>
    <t>0226</t>
  </si>
  <si>
    <t>Пособие по социальной помощи населению</t>
  </si>
  <si>
    <t>262</t>
  </si>
  <si>
    <t>Социальные пособия, выплачиваемые организациями сектора государственного управления</t>
  </si>
  <si>
    <t>263</t>
  </si>
  <si>
    <t>0310</t>
  </si>
  <si>
    <t>и т.д.</t>
  </si>
  <si>
    <t>Услуги связи(трафик)</t>
  </si>
  <si>
    <t>9907</t>
  </si>
  <si>
    <t>трафик</t>
  </si>
  <si>
    <t>3 Средства муниципального бюджета</t>
  </si>
  <si>
    <t>Командировоч.расх.</t>
  </si>
  <si>
    <t>9432</t>
  </si>
  <si>
    <t>0222</t>
  </si>
  <si>
    <t>9179</t>
  </si>
  <si>
    <t xml:space="preserve">Коммунальные услуги </t>
  </si>
  <si>
    <t>0223</t>
  </si>
  <si>
    <t>Коммунальные услуги (газ)</t>
  </si>
  <si>
    <t>9722</t>
  </si>
  <si>
    <t>Коммунальные услуги (свет)</t>
  </si>
  <si>
    <t>9730</t>
  </si>
  <si>
    <t>Коммунальные услуги (вода)</t>
  </si>
  <si>
    <t>9740</t>
  </si>
  <si>
    <t>9979</t>
  </si>
  <si>
    <t>0225</t>
  </si>
  <si>
    <t>ТО АПС,ТО комплекта ОКО-3(вывод на пульт 01)</t>
  </si>
  <si>
    <t>9029</t>
  </si>
  <si>
    <t>выезд по сигналу КТС</t>
  </si>
  <si>
    <t>9028</t>
  </si>
  <si>
    <t>Организация и участие в соревнованиях</t>
  </si>
  <si>
    <t>налог на имущество</t>
  </si>
  <si>
    <t>0290</t>
  </si>
  <si>
    <t>9031</t>
  </si>
  <si>
    <t>налог на землю</t>
  </si>
  <si>
    <t>9030</t>
  </si>
  <si>
    <t>Прочие расходы,наградная атрибутика</t>
  </si>
  <si>
    <t>0340</t>
  </si>
  <si>
    <t>9320</t>
  </si>
  <si>
    <t xml:space="preserve">трафик </t>
  </si>
  <si>
    <t>4 Средства от оказания платных услуг, а так же от иной приносящей доход деятельности</t>
  </si>
  <si>
    <t>03</t>
  </si>
  <si>
    <t>03 000000000000000</t>
  </si>
  <si>
    <t>210-29-19</t>
  </si>
  <si>
    <t>31 декабря</t>
  </si>
  <si>
    <t>2016 г.</t>
  </si>
  <si>
    <t>(дата составления)</t>
  </si>
  <si>
    <t>Начальнику МКУ « Отдел образования Железнодорожного района города Ростова-на-Дону»</t>
  </si>
  <si>
    <t>О.С.Моисеенко</t>
  </si>
  <si>
    <t>Изменения плана финансово-хозяйственной деятельности на 2016 год по муниципальному учреждению МБУ ДО ДЮСШ №5 на  30.12.2016 год</t>
  </si>
  <si>
    <t xml:space="preserve">Наименование показателя </t>
  </si>
  <si>
    <t>Доп.ФК</t>
  </si>
  <si>
    <t>Итого</t>
  </si>
  <si>
    <t>Белецкая Л.Г.           863-210-29-19</t>
  </si>
  <si>
    <t>(расшифровка подписи)                       (телефон)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</si>
</sst>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@"/>
    <numFmt numFmtId="167" formatCode="DD/MM/YYYY"/>
    <numFmt numFmtId="168" formatCode="#,##0.00;\-#,##0.00"/>
    <numFmt numFmtId="169" formatCode="0.00"/>
    <numFmt numFmtId="170" formatCode="0"/>
    <numFmt numFmtId="171" formatCode="_-* #,##0.00_р_._-;\-* #,##0.00_р_._-;_-* \-??_р_._-;_-@_-"/>
    <numFmt numFmtId="172" formatCode="#,##0.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sz val="8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46">
    <xf numFmtId="164" fontId="0" fillId="0" borderId="0" xfId="0" applyAlignment="1">
      <alignment/>
    </xf>
    <xf numFmtId="164" fontId="19" fillId="0" borderId="0" xfId="0" applyFont="1" applyAlignment="1" applyProtection="1">
      <alignment wrapText="1"/>
      <protection locked="0"/>
    </xf>
    <xf numFmtId="164" fontId="20" fillId="0" borderId="0" xfId="0" applyFont="1" applyAlignment="1" applyProtection="1">
      <alignment wrapText="1"/>
      <protection locked="0"/>
    </xf>
    <xf numFmtId="165" fontId="20" fillId="0" borderId="0" xfId="0" applyNumberFormat="1" applyFont="1" applyAlignment="1" applyProtection="1">
      <alignment wrapText="1"/>
      <protection locked="0"/>
    </xf>
    <xf numFmtId="164" fontId="19" fillId="0" borderId="0" xfId="0" applyFont="1" applyBorder="1" applyAlignment="1" applyProtection="1">
      <alignment horizontal="center" wrapText="1"/>
      <protection locked="0"/>
    </xf>
    <xf numFmtId="164" fontId="20" fillId="24" borderId="0" xfId="0" applyFont="1" applyFill="1" applyBorder="1" applyAlignment="1" applyProtection="1">
      <alignment horizontal="center" wrapText="1"/>
      <protection locked="0"/>
    </xf>
    <xf numFmtId="164" fontId="20" fillId="0" borderId="0" xfId="0" applyFont="1" applyBorder="1" applyAlignment="1" applyProtection="1">
      <alignment horizontal="center" wrapText="1"/>
      <protection locked="0"/>
    </xf>
    <xf numFmtId="164" fontId="20" fillId="0" borderId="0" xfId="0" applyFont="1" applyBorder="1" applyAlignment="1" applyProtection="1">
      <alignment horizontal="right" wrapText="1"/>
      <protection locked="0"/>
    </xf>
    <xf numFmtId="165" fontId="20" fillId="0" borderId="0" xfId="0" applyNumberFormat="1" applyFont="1" applyBorder="1" applyAlignment="1" applyProtection="1">
      <alignment horizontal="center" wrapText="1"/>
      <protection locked="0"/>
    </xf>
    <xf numFmtId="164" fontId="20" fillId="0" borderId="0" xfId="0" applyFont="1" applyBorder="1" applyAlignment="1" applyProtection="1">
      <alignment horizontal="center" vertical="center" wrapText="1"/>
      <protection locked="0"/>
    </xf>
    <xf numFmtId="164" fontId="21" fillId="0" borderId="0" xfId="0" applyFont="1" applyBorder="1" applyAlignment="1" applyProtection="1">
      <alignment horizontal="left" wrapText="1"/>
      <protection locked="0"/>
    </xf>
    <xf numFmtId="166" fontId="21" fillId="0" borderId="10" xfId="0" applyNumberFormat="1" applyFont="1" applyBorder="1" applyAlignment="1" applyProtection="1">
      <alignment horizontal="left" wrapText="1"/>
      <protection locked="0"/>
    </xf>
    <xf numFmtId="164" fontId="20" fillId="0" borderId="0" xfId="0" applyFont="1" applyBorder="1" applyAlignment="1" applyProtection="1">
      <alignment horizontal="left" wrapText="1"/>
      <protection locked="0"/>
    </xf>
    <xf numFmtId="164" fontId="20" fillId="0" borderId="10" xfId="0" applyFont="1" applyBorder="1" applyAlignment="1" applyProtection="1">
      <alignment horizontal="center" wrapText="1"/>
      <protection locked="0"/>
    </xf>
    <xf numFmtId="164" fontId="19" fillId="0" borderId="11" xfId="0" applyFont="1" applyBorder="1" applyAlignment="1" applyProtection="1">
      <alignment horizontal="center" wrapText="1"/>
      <protection locked="0"/>
    </xf>
    <xf numFmtId="164" fontId="20" fillId="0" borderId="10" xfId="0" applyFont="1" applyBorder="1" applyAlignment="1" applyProtection="1">
      <alignment wrapText="1"/>
      <protection locked="0"/>
    </xf>
    <xf numFmtId="165" fontId="20" fillId="0" borderId="10" xfId="0" applyNumberFormat="1" applyFont="1" applyBorder="1" applyAlignment="1" applyProtection="1">
      <alignment wrapText="1"/>
      <protection locked="0"/>
    </xf>
    <xf numFmtId="164" fontId="22" fillId="0" borderId="10" xfId="0" applyFont="1" applyBorder="1" applyAlignment="1" applyProtection="1">
      <alignment horizontal="center" wrapText="1"/>
      <protection locked="0"/>
    </xf>
    <xf numFmtId="165" fontId="22" fillId="0" borderId="10" xfId="0" applyNumberFormat="1" applyFont="1" applyBorder="1" applyAlignment="1" applyProtection="1">
      <alignment wrapText="1"/>
      <protection locked="0"/>
    </xf>
    <xf numFmtId="164" fontId="19" fillId="0" borderId="0" xfId="0" applyFont="1" applyAlignment="1" applyProtection="1">
      <alignment horizontal="center" wrapText="1"/>
      <protection locked="0"/>
    </xf>
    <xf numFmtId="165" fontId="20" fillId="0" borderId="0" xfId="0" applyNumberFormat="1" applyFont="1" applyAlignment="1" applyProtection="1">
      <alignment horizontal="center" wrapText="1"/>
      <protection locked="0"/>
    </xf>
    <xf numFmtId="165" fontId="20" fillId="0" borderId="0" xfId="0" applyNumberFormat="1" applyFont="1" applyAlignment="1" applyProtection="1">
      <alignment horizontal="right" wrapText="1"/>
      <protection locked="0"/>
    </xf>
    <xf numFmtId="167" fontId="20" fillId="0" borderId="12" xfId="0" applyNumberFormat="1" applyFont="1" applyBorder="1" applyAlignment="1" applyProtection="1">
      <alignment horizontal="center" wrapText="1"/>
      <protection locked="0"/>
    </xf>
    <xf numFmtId="165" fontId="20" fillId="0" borderId="12" xfId="0" applyNumberFormat="1" applyFont="1" applyBorder="1" applyAlignment="1" applyProtection="1">
      <alignment horizontal="center" wrapText="1"/>
      <protection locked="0"/>
    </xf>
    <xf numFmtId="164" fontId="20" fillId="0" borderId="0" xfId="0" applyFont="1" applyAlignment="1" applyProtection="1">
      <alignment horizontal="center" wrapText="1"/>
      <protection locked="0"/>
    </xf>
    <xf numFmtId="164" fontId="23" fillId="0" borderId="0" xfId="0" applyFont="1" applyBorder="1" applyAlignment="1" applyProtection="1">
      <alignment horizontal="left" wrapText="1"/>
      <protection locked="0"/>
    </xf>
    <xf numFmtId="164" fontId="20" fillId="0" borderId="12" xfId="0" applyFont="1" applyBorder="1" applyAlignment="1" applyProtection="1">
      <alignment horizontal="center" wrapText="1"/>
      <protection locked="0"/>
    </xf>
    <xf numFmtId="164" fontId="22" fillId="0" borderId="12" xfId="0" applyFont="1" applyBorder="1" applyAlignment="1" applyProtection="1">
      <alignment horizontal="center" wrapText="1"/>
      <protection locked="0"/>
    </xf>
    <xf numFmtId="168" fontId="22" fillId="0" borderId="12" xfId="0" applyNumberFormat="1" applyFont="1" applyBorder="1" applyAlignment="1" applyProtection="1">
      <alignment horizontal="center" wrapText="1"/>
      <protection locked="0"/>
    </xf>
    <xf numFmtId="164" fontId="20" fillId="0" borderId="12" xfId="0" applyFont="1" applyBorder="1" applyAlignment="1" applyProtection="1">
      <alignment horizontal="justify" vertical="top" wrapText="1"/>
      <protection locked="0"/>
    </xf>
    <xf numFmtId="164" fontId="22" fillId="0" borderId="12" xfId="0" applyFont="1" applyBorder="1" applyAlignment="1" applyProtection="1">
      <alignment vertical="top" wrapText="1"/>
      <protection locked="0"/>
    </xf>
    <xf numFmtId="164" fontId="23" fillId="0" borderId="12" xfId="0" applyFont="1" applyBorder="1" applyAlignment="1" applyProtection="1">
      <alignment horizontal="justify" vertical="top" wrapText="1"/>
      <protection locked="0"/>
    </xf>
    <xf numFmtId="165" fontId="23" fillId="0" borderId="12" xfId="0" applyNumberFormat="1" applyFont="1" applyBorder="1" applyAlignment="1" applyProtection="1">
      <alignment vertical="top" wrapText="1"/>
      <protection locked="0"/>
    </xf>
    <xf numFmtId="164" fontId="20" fillId="0" borderId="12" xfId="0" applyFont="1" applyBorder="1" applyAlignment="1" applyProtection="1">
      <alignment vertical="top" wrapText="1"/>
      <protection locked="0"/>
    </xf>
    <xf numFmtId="169" fontId="20" fillId="0" borderId="12" xfId="0" applyNumberFormat="1" applyFont="1" applyBorder="1" applyAlignment="1" applyProtection="1">
      <alignment vertical="top" wrapText="1"/>
      <protection locked="0"/>
    </xf>
    <xf numFmtId="164" fontId="20" fillId="0" borderId="12" xfId="0" applyFont="1" applyBorder="1" applyAlignment="1" applyProtection="1">
      <alignment horizontal="justify" wrapText="1"/>
      <protection locked="0"/>
    </xf>
    <xf numFmtId="165" fontId="20" fillId="0" borderId="12" xfId="0" applyNumberFormat="1" applyFont="1" applyBorder="1" applyAlignment="1" applyProtection="1">
      <alignment vertical="top" wrapText="1"/>
      <protection locked="0"/>
    </xf>
    <xf numFmtId="168" fontId="20" fillId="0" borderId="12" xfId="0" applyNumberFormat="1" applyFont="1" applyBorder="1" applyAlignment="1" applyProtection="1">
      <alignment vertical="top" wrapText="1"/>
      <protection locked="0"/>
    </xf>
    <xf numFmtId="165" fontId="20" fillId="0" borderId="12" xfId="0" applyNumberFormat="1" applyFont="1" applyBorder="1" applyAlignment="1" applyProtection="1">
      <alignment horizontal="justify" vertical="top" wrapText="1"/>
      <protection locked="0"/>
    </xf>
    <xf numFmtId="164" fontId="20" fillId="0" borderId="12" xfId="0" applyFont="1" applyBorder="1" applyAlignment="1" applyProtection="1">
      <alignment horizontal="left" wrapText="1"/>
      <protection locked="0"/>
    </xf>
    <xf numFmtId="164" fontId="20" fillId="0" borderId="13" xfId="0" applyFont="1" applyBorder="1" applyAlignment="1" applyProtection="1">
      <alignment horizontal="center" wrapText="1"/>
      <protection locked="0"/>
    </xf>
    <xf numFmtId="164" fontId="24" fillId="0" borderId="12" xfId="0" applyFont="1" applyBorder="1" applyAlignment="1" applyProtection="1">
      <alignment horizontal="left" wrapText="1"/>
      <protection locked="0"/>
    </xf>
    <xf numFmtId="164" fontId="20" fillId="0" borderId="12" xfId="0" applyFont="1" applyBorder="1" applyAlignment="1" applyProtection="1">
      <alignment wrapText="1"/>
      <protection locked="0"/>
    </xf>
    <xf numFmtId="164" fontId="24" fillId="0" borderId="12" xfId="0" applyFont="1" applyBorder="1" applyAlignment="1" applyProtection="1">
      <alignment horizontal="center" wrapText="1"/>
      <protection locked="0"/>
    </xf>
    <xf numFmtId="170" fontId="20" fillId="0" borderId="12" xfId="0" applyNumberFormat="1" applyFont="1" applyBorder="1" applyAlignment="1" applyProtection="1">
      <alignment horizontal="center" wrapText="1"/>
      <protection locked="0"/>
    </xf>
    <xf numFmtId="170" fontId="20" fillId="0" borderId="12" xfId="0" applyNumberFormat="1" applyFont="1" applyBorder="1" applyAlignment="1" applyProtection="1">
      <alignment wrapText="1"/>
      <protection locked="0"/>
    </xf>
    <xf numFmtId="170" fontId="24" fillId="0" borderId="12" xfId="0" applyNumberFormat="1" applyFont="1" applyBorder="1" applyAlignment="1" applyProtection="1">
      <alignment horizontal="center" wrapText="1"/>
      <protection locked="0"/>
    </xf>
    <xf numFmtId="170" fontId="0" fillId="0" borderId="0" xfId="0" applyNumberFormat="1" applyAlignment="1">
      <alignment/>
    </xf>
    <xf numFmtId="171" fontId="20" fillId="0" borderId="12" xfId="0" applyNumberFormat="1" applyFont="1" applyBorder="1" applyAlignment="1" applyProtection="1">
      <alignment horizontal="center" wrapText="1"/>
      <protection locked="0"/>
    </xf>
    <xf numFmtId="171" fontId="20" fillId="0" borderId="12" xfId="0" applyNumberFormat="1" applyFont="1" applyBorder="1" applyAlignment="1" applyProtection="1">
      <alignment wrapText="1"/>
      <protection locked="0"/>
    </xf>
    <xf numFmtId="164" fontId="22" fillId="0" borderId="0" xfId="0" applyFont="1" applyBorder="1" applyAlignment="1" applyProtection="1">
      <alignment horizontal="center" wrapText="1"/>
      <protection locked="0"/>
    </xf>
    <xf numFmtId="164" fontId="19" fillId="0" borderId="12" xfId="0" applyFont="1" applyBorder="1" applyAlignment="1" applyProtection="1">
      <alignment horizontal="left" vertical="center" wrapText="1"/>
      <protection locked="0"/>
    </xf>
    <xf numFmtId="164" fontId="20" fillId="0" borderId="12" xfId="0" applyFont="1" applyBorder="1" applyAlignment="1" applyProtection="1">
      <alignment horizontal="center" vertical="center" wrapText="1"/>
      <protection locked="0"/>
    </xf>
    <xf numFmtId="165" fontId="20" fillId="0" borderId="12" xfId="0" applyNumberFormat="1" applyFont="1" applyBorder="1" applyAlignment="1" applyProtection="1">
      <alignment horizontal="center" vertical="center" wrapText="1"/>
      <protection locked="0"/>
    </xf>
    <xf numFmtId="165" fontId="20" fillId="0" borderId="0" xfId="0" applyNumberFormat="1" applyFont="1" applyBorder="1" applyAlignment="1" applyProtection="1">
      <alignment horizontal="center" vertical="center" wrapText="1"/>
      <protection locked="0"/>
    </xf>
    <xf numFmtId="164" fontId="25" fillId="0" borderId="12" xfId="0" applyFont="1" applyBorder="1" applyAlignment="1" applyProtection="1">
      <alignment wrapText="1"/>
      <protection locked="0"/>
    </xf>
    <xf numFmtId="166" fontId="22" fillId="0" borderId="12" xfId="0" applyNumberFormat="1" applyFont="1" applyBorder="1" applyAlignment="1" applyProtection="1">
      <alignment wrapText="1"/>
      <protection locked="0"/>
    </xf>
    <xf numFmtId="172" fontId="22" fillId="0" borderId="12" xfId="0" applyNumberFormat="1" applyFont="1" applyBorder="1" applyAlignment="1" applyProtection="1">
      <alignment wrapText="1"/>
      <protection locked="0"/>
    </xf>
    <xf numFmtId="166" fontId="20" fillId="0" borderId="12" xfId="0" applyNumberFormat="1" applyFont="1" applyBorder="1" applyAlignment="1" applyProtection="1">
      <alignment wrapText="1"/>
      <protection locked="0"/>
    </xf>
    <xf numFmtId="172" fontId="20" fillId="0" borderId="12" xfId="0" applyNumberFormat="1" applyFont="1" applyBorder="1" applyAlignment="1" applyProtection="1">
      <alignment wrapText="1"/>
      <protection locked="0"/>
    </xf>
    <xf numFmtId="164" fontId="19" fillId="0" borderId="12" xfId="0" applyFont="1" applyBorder="1" applyAlignment="1" applyProtection="1">
      <alignment wrapText="1"/>
      <protection locked="0"/>
    </xf>
    <xf numFmtId="164" fontId="19" fillId="0" borderId="14" xfId="0" applyFont="1" applyBorder="1" applyAlignment="1" applyProtection="1">
      <alignment wrapText="1"/>
      <protection locked="0"/>
    </xf>
    <xf numFmtId="164" fontId="25" fillId="10" borderId="12" xfId="0" applyFont="1" applyFill="1" applyBorder="1" applyAlignment="1" applyProtection="1">
      <alignment horizontal="left" wrapText="1"/>
      <protection locked="0"/>
    </xf>
    <xf numFmtId="166" fontId="20" fillId="10" borderId="12" xfId="0" applyNumberFormat="1" applyFont="1" applyFill="1" applyBorder="1" applyAlignment="1" applyProtection="1">
      <alignment wrapText="1"/>
      <protection locked="0"/>
    </xf>
    <xf numFmtId="166" fontId="26" fillId="10" borderId="12" xfId="0" applyNumberFormat="1" applyFont="1" applyFill="1" applyBorder="1" applyAlignment="1">
      <alignment horizontal="center" wrapText="1"/>
    </xf>
    <xf numFmtId="172" fontId="22" fillId="10" borderId="12" xfId="0" applyNumberFormat="1" applyFont="1" applyFill="1" applyBorder="1" applyAlignment="1" applyProtection="1">
      <alignment wrapText="1"/>
      <protection locked="0"/>
    </xf>
    <xf numFmtId="164" fontId="19" fillId="0" borderId="12" xfId="0" applyFont="1" applyBorder="1" applyAlignment="1" applyProtection="1">
      <alignment horizontal="center" wrapText="1"/>
      <protection locked="0"/>
    </xf>
    <xf numFmtId="164" fontId="25" fillId="0" borderId="12" xfId="0" applyFont="1" applyBorder="1" applyAlignment="1" applyProtection="1">
      <alignment horizontal="center" wrapText="1"/>
      <protection locked="0"/>
    </xf>
    <xf numFmtId="166" fontId="23" fillId="0" borderId="12" xfId="0" applyNumberFormat="1" applyFont="1" applyBorder="1" applyAlignment="1" applyProtection="1">
      <alignment horizontal="center" wrapText="1"/>
      <protection locked="0"/>
    </xf>
    <xf numFmtId="166" fontId="23" fillId="0" borderId="12" xfId="0" applyNumberFormat="1" applyFont="1" applyBorder="1" applyAlignment="1" applyProtection="1">
      <alignment wrapText="1"/>
      <protection locked="0"/>
    </xf>
    <xf numFmtId="171" fontId="20" fillId="0" borderId="12" xfId="15" applyFont="1" applyFill="1" applyBorder="1" applyAlignment="1" applyProtection="1">
      <alignment wrapText="1"/>
      <protection locked="0"/>
    </xf>
    <xf numFmtId="164" fontId="27" fillId="0" borderId="12" xfId="0" applyFont="1" applyBorder="1" applyAlignment="1">
      <alignment horizontal="center" wrapText="1"/>
    </xf>
    <xf numFmtId="164" fontId="19" fillId="0" borderId="12" xfId="0" applyFont="1" applyBorder="1" applyAlignment="1">
      <alignment horizontal="left" wrapText="1"/>
    </xf>
    <xf numFmtId="172" fontId="20" fillId="0" borderId="12" xfId="0" applyNumberFormat="1" applyFont="1" applyFill="1" applyBorder="1" applyAlignment="1" applyProtection="1">
      <alignment wrapText="1"/>
      <protection locked="0"/>
    </xf>
    <xf numFmtId="166" fontId="23" fillId="0" borderId="12" xfId="0" applyNumberFormat="1" applyFont="1" applyFill="1" applyBorder="1" applyAlignment="1" applyProtection="1">
      <alignment wrapText="1"/>
      <protection locked="0"/>
    </xf>
    <xf numFmtId="164" fontId="28" fillId="0" borderId="12" xfId="0" applyFont="1" applyBorder="1" applyAlignment="1">
      <alignment horizontal="center" wrapText="1"/>
    </xf>
    <xf numFmtId="164" fontId="29" fillId="0" borderId="12" xfId="0" applyFont="1" applyBorder="1" applyAlignment="1">
      <alignment horizontal="left" vertical="center" wrapText="1"/>
    </xf>
    <xf numFmtId="166" fontId="23" fillId="0" borderId="12" xfId="0" applyNumberFormat="1" applyFont="1" applyBorder="1" applyAlignment="1" applyProtection="1">
      <alignment horizontal="center" vertical="center" wrapText="1"/>
      <protection locked="0"/>
    </xf>
    <xf numFmtId="164" fontId="30" fillId="0" borderId="12" xfId="0" applyFont="1" applyBorder="1" applyAlignment="1">
      <alignment horizontal="center" wrapText="1"/>
    </xf>
    <xf numFmtId="166" fontId="31" fillId="0" borderId="12" xfId="0" applyNumberFormat="1" applyFont="1" applyBorder="1" applyAlignment="1" applyProtection="1">
      <alignment horizontal="center" wrapText="1"/>
      <protection locked="0"/>
    </xf>
    <xf numFmtId="164" fontId="25" fillId="0" borderId="12" xfId="0" applyFont="1" applyBorder="1" applyAlignment="1">
      <alignment horizontal="center" wrapText="1"/>
    </xf>
    <xf numFmtId="166" fontId="29" fillId="0" borderId="12" xfId="56" applyNumberFormat="1" applyFont="1" applyBorder="1" applyAlignment="1" applyProtection="1">
      <alignment horizontal="left" vertical="center" wrapText="1"/>
      <protection locked="0"/>
    </xf>
    <xf numFmtId="166" fontId="20" fillId="0" borderId="12" xfId="0" applyNumberFormat="1" applyFont="1" applyBorder="1" applyAlignment="1" applyProtection="1">
      <alignment horizontal="center" vertical="center" wrapText="1"/>
      <protection locked="0"/>
    </xf>
    <xf numFmtId="166" fontId="20" fillId="0" borderId="12" xfId="0" applyNumberFormat="1" applyFont="1" applyBorder="1" applyAlignment="1" applyProtection="1">
      <alignment horizontal="center" wrapText="1"/>
      <protection locked="0"/>
    </xf>
    <xf numFmtId="171" fontId="32" fillId="0" borderId="15" xfId="15" applyFont="1" applyFill="1" applyBorder="1" applyAlignment="1" applyProtection="1">
      <alignment/>
      <protection/>
    </xf>
    <xf numFmtId="171" fontId="20" fillId="0" borderId="12" xfId="15" applyFont="1" applyFill="1" applyBorder="1" applyAlignment="1" applyProtection="1">
      <alignment wrapText="1"/>
      <protection/>
    </xf>
    <xf numFmtId="164" fontId="25" fillId="0" borderId="12" xfId="0" applyFont="1" applyBorder="1" applyAlignment="1" applyProtection="1">
      <alignment horizontal="left" wrapText="1"/>
      <protection locked="0"/>
    </xf>
    <xf numFmtId="166" fontId="20" fillId="0" borderId="0" xfId="0" applyNumberFormat="1" applyFont="1" applyAlignment="1" applyProtection="1">
      <alignment horizontal="center" wrapText="1"/>
      <protection locked="0"/>
    </xf>
    <xf numFmtId="166" fontId="20" fillId="0" borderId="16" xfId="0" applyNumberFormat="1" applyFont="1" applyBorder="1" applyAlignment="1" applyProtection="1">
      <alignment horizontal="center" wrapText="1"/>
      <protection locked="0"/>
    </xf>
    <xf numFmtId="165" fontId="20" fillId="0" borderId="0" xfId="0" applyNumberFormat="1" applyFont="1" applyBorder="1" applyAlignment="1" applyProtection="1">
      <alignment wrapText="1"/>
      <protection locked="0"/>
    </xf>
    <xf numFmtId="164" fontId="20" fillId="0" borderId="16" xfId="0" applyFont="1" applyBorder="1" applyAlignment="1" applyProtection="1">
      <alignment horizontal="center" wrapText="1"/>
      <protection locked="0"/>
    </xf>
    <xf numFmtId="164" fontId="19" fillId="0" borderId="0" xfId="0" applyFont="1" applyAlignment="1" applyProtection="1">
      <alignment horizontal="left" wrapText="1"/>
      <protection locked="0"/>
    </xf>
    <xf numFmtId="164" fontId="25" fillId="0" borderId="0" xfId="0" applyFont="1" applyAlignment="1" applyProtection="1">
      <alignment horizontal="center" wrapText="1"/>
      <protection locked="0"/>
    </xf>
    <xf numFmtId="166" fontId="20" fillId="0" borderId="13" xfId="0" applyNumberFormat="1" applyFont="1" applyBorder="1" applyAlignment="1" applyProtection="1">
      <alignment horizontal="center" wrapText="1"/>
      <protection locked="0"/>
    </xf>
    <xf numFmtId="165" fontId="20" fillId="0" borderId="13" xfId="0" applyNumberFormat="1" applyFont="1" applyBorder="1" applyAlignment="1" applyProtection="1">
      <alignment horizontal="center" wrapText="1"/>
      <protection locked="0"/>
    </xf>
    <xf numFmtId="166" fontId="20" fillId="0" borderId="16" xfId="0" applyNumberFormat="1" applyFont="1" applyBorder="1" applyAlignment="1" applyProtection="1">
      <alignment horizontal="left" vertical="center" wrapText="1"/>
      <protection locked="0"/>
    </xf>
    <xf numFmtId="166" fontId="20" fillId="0" borderId="0" xfId="0" applyNumberFormat="1" applyFont="1" applyBorder="1" applyAlignment="1" applyProtection="1">
      <alignment horizontal="center" wrapText="1"/>
      <protection locked="0"/>
    </xf>
    <xf numFmtId="164" fontId="20" fillId="0" borderId="16" xfId="0" applyFont="1" applyBorder="1" applyAlignment="1" applyProtection="1">
      <alignment horizontal="center" vertical="center" wrapText="1"/>
      <protection locked="0"/>
    </xf>
    <xf numFmtId="166" fontId="20" fillId="0" borderId="0" xfId="0" applyNumberFormat="1" applyFont="1" applyBorder="1" applyAlignment="1" applyProtection="1">
      <alignment wrapText="1"/>
      <protection locked="0"/>
    </xf>
    <xf numFmtId="166" fontId="20" fillId="0" borderId="0" xfId="0" applyNumberFormat="1" applyFont="1" applyBorder="1" applyAlignment="1" applyProtection="1">
      <alignment horizontal="left" wrapText="1"/>
      <protection locked="0"/>
    </xf>
    <xf numFmtId="164" fontId="26" fillId="0" borderId="0" xfId="0" applyFont="1" applyAlignment="1">
      <alignment wrapText="1"/>
    </xf>
    <xf numFmtId="172" fontId="26" fillId="0" borderId="0" xfId="0" applyNumberFormat="1" applyFont="1" applyAlignment="1">
      <alignment horizontal="right" wrapText="1"/>
    </xf>
    <xf numFmtId="164" fontId="33" fillId="0" borderId="0" xfId="0" applyFont="1" applyAlignment="1">
      <alignment wrapText="1"/>
    </xf>
    <xf numFmtId="164" fontId="20" fillId="0" borderId="0" xfId="0" applyFont="1" applyBorder="1" applyAlignment="1">
      <alignment horizontal="center" wrapText="1"/>
    </xf>
    <xf numFmtId="164" fontId="19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center" vertical="center"/>
    </xf>
    <xf numFmtId="164" fontId="34" fillId="0" borderId="0" xfId="0" applyFont="1" applyBorder="1" applyAlignment="1">
      <alignment horizontal="center" wrapText="1"/>
    </xf>
    <xf numFmtId="164" fontId="34" fillId="0" borderId="0" xfId="0" applyFont="1" applyAlignment="1">
      <alignment horizontal="center" wrapText="1"/>
    </xf>
    <xf numFmtId="164" fontId="35" fillId="24" borderId="16" xfId="0" applyFont="1" applyFill="1" applyBorder="1" applyAlignment="1">
      <alignment horizontal="center" wrapText="1"/>
    </xf>
    <xf numFmtId="172" fontId="34" fillId="0" borderId="0" xfId="0" applyNumberFormat="1" applyFont="1" applyAlignment="1">
      <alignment horizontal="right" wrapText="1"/>
    </xf>
    <xf numFmtId="164" fontId="26" fillId="0" borderId="12" xfId="0" applyFont="1" applyBorder="1" applyAlignment="1">
      <alignment horizontal="left" vertical="center" wrapText="1"/>
    </xf>
    <xf numFmtId="164" fontId="26" fillId="0" borderId="12" xfId="0" applyFont="1" applyBorder="1" applyAlignment="1">
      <alignment horizontal="center" vertical="center" wrapText="1"/>
    </xf>
    <xf numFmtId="172" fontId="26" fillId="0" borderId="12" xfId="0" applyNumberFormat="1" applyFont="1" applyBorder="1" applyAlignment="1">
      <alignment horizontal="center" vertical="center" wrapText="1"/>
    </xf>
    <xf numFmtId="164" fontId="20" fillId="0" borderId="0" xfId="0" applyFont="1" applyAlignment="1">
      <alignment wrapText="1"/>
    </xf>
    <xf numFmtId="164" fontId="34" fillId="10" borderId="12" xfId="0" applyFont="1" applyFill="1" applyBorder="1" applyAlignment="1">
      <alignment horizontal="left" wrapText="1"/>
    </xf>
    <xf numFmtId="166" fontId="26" fillId="10" borderId="12" xfId="0" applyNumberFormat="1" applyFont="1" applyFill="1" applyBorder="1" applyAlignment="1">
      <alignment wrapText="1"/>
    </xf>
    <xf numFmtId="172" fontId="26" fillId="10" borderId="12" xfId="0" applyNumberFormat="1" applyFont="1" applyFill="1" applyBorder="1" applyAlignment="1">
      <alignment horizontal="right" wrapText="1"/>
    </xf>
    <xf numFmtId="172" fontId="26" fillId="0" borderId="0" xfId="0" applyNumberFormat="1" applyFont="1" applyAlignment="1">
      <alignment wrapText="1"/>
    </xf>
    <xf numFmtId="172" fontId="20" fillId="0" borderId="0" xfId="0" applyNumberFormat="1" applyFont="1" applyAlignment="1">
      <alignment wrapText="1"/>
    </xf>
    <xf numFmtId="164" fontId="26" fillId="9" borderId="12" xfId="0" applyFont="1" applyFill="1" applyBorder="1" applyAlignment="1">
      <alignment horizontal="left" wrapText="1"/>
    </xf>
    <xf numFmtId="166" fontId="26" fillId="9" borderId="12" xfId="0" applyNumberFormat="1" applyFont="1" applyFill="1" applyBorder="1" applyAlignment="1">
      <alignment wrapText="1"/>
    </xf>
    <xf numFmtId="172" fontId="26" fillId="9" borderId="12" xfId="0" applyNumberFormat="1" applyFont="1" applyFill="1" applyBorder="1" applyAlignment="1">
      <alignment horizontal="right" wrapText="1"/>
    </xf>
    <xf numFmtId="164" fontId="34" fillId="0" borderId="12" xfId="0" applyFont="1" applyFill="1" applyBorder="1" applyAlignment="1">
      <alignment horizontal="center" wrapText="1"/>
    </xf>
    <xf numFmtId="166" fontId="34" fillId="0" borderId="12" xfId="0" applyNumberFormat="1" applyFont="1" applyBorder="1" applyAlignment="1">
      <alignment horizontal="center" vertical="center" wrapText="1"/>
    </xf>
    <xf numFmtId="166" fontId="34" fillId="0" borderId="12" xfId="0" applyNumberFormat="1" applyFont="1" applyFill="1" applyBorder="1" applyAlignment="1">
      <alignment horizontal="center" vertical="center" wrapText="1"/>
    </xf>
    <xf numFmtId="166" fontId="26" fillId="25" borderId="12" xfId="0" applyNumberFormat="1" applyFont="1" applyFill="1" applyBorder="1" applyAlignment="1">
      <alignment wrapText="1"/>
    </xf>
    <xf numFmtId="172" fontId="26" fillId="0" borderId="12" xfId="0" applyNumberFormat="1" applyFont="1" applyFill="1" applyBorder="1" applyAlignment="1">
      <alignment horizontal="right" wrapText="1"/>
    </xf>
    <xf numFmtId="172" fontId="26" fillId="25" borderId="12" xfId="0" applyNumberFormat="1" applyFont="1" applyFill="1" applyBorder="1" applyAlignment="1">
      <alignment horizontal="right" wrapText="1"/>
    </xf>
    <xf numFmtId="164" fontId="26" fillId="25" borderId="0" xfId="0" applyFont="1" applyFill="1" applyAlignment="1">
      <alignment wrapText="1"/>
    </xf>
    <xf numFmtId="164" fontId="20" fillId="25" borderId="0" xfId="0" applyFont="1" applyFill="1" applyAlignment="1">
      <alignment wrapText="1"/>
    </xf>
    <xf numFmtId="164" fontId="26" fillId="0" borderId="12" xfId="0" applyFont="1" applyBorder="1" applyAlignment="1">
      <alignment horizontal="left" wrapText="1"/>
    </xf>
    <xf numFmtId="166" fontId="26" fillId="0" borderId="12" xfId="0" applyNumberFormat="1" applyFont="1" applyBorder="1" applyAlignment="1">
      <alignment horizontal="center" vertical="center" wrapText="1"/>
    </xf>
    <xf numFmtId="172" fontId="26" fillId="25" borderId="17" xfId="0" applyNumberFormat="1" applyFont="1" applyFill="1" applyBorder="1" applyAlignment="1">
      <alignment horizontal="right" wrapText="1"/>
    </xf>
    <xf numFmtId="164" fontId="26" fillId="25" borderId="18" xfId="0" applyFont="1" applyFill="1" applyBorder="1" applyAlignment="1">
      <alignment wrapText="1"/>
    </xf>
    <xf numFmtId="164" fontId="26" fillId="25" borderId="0" xfId="0" applyFont="1" applyFill="1" applyBorder="1" applyAlignment="1">
      <alignment/>
    </xf>
    <xf numFmtId="164" fontId="20" fillId="25" borderId="0" xfId="0" applyFont="1" applyFill="1" applyBorder="1" applyAlignment="1">
      <alignment/>
    </xf>
    <xf numFmtId="164" fontId="20" fillId="25" borderId="0" xfId="0" applyFont="1" applyFill="1" applyAlignment="1">
      <alignment/>
    </xf>
    <xf numFmtId="164" fontId="26" fillId="25" borderId="18" xfId="0" applyFont="1" applyFill="1" applyBorder="1" applyAlignment="1">
      <alignment/>
    </xf>
    <xf numFmtId="164" fontId="34" fillId="0" borderId="12" xfId="0" applyFont="1" applyBorder="1" applyAlignment="1">
      <alignment horizontal="left" wrapText="1"/>
    </xf>
    <xf numFmtId="166" fontId="34" fillId="25" borderId="12" xfId="0" applyNumberFormat="1" applyFont="1" applyFill="1" applyBorder="1" applyAlignment="1">
      <alignment wrapText="1"/>
    </xf>
    <xf numFmtId="166" fontId="26" fillId="9" borderId="12" xfId="0" applyNumberFormat="1" applyFont="1" applyFill="1" applyBorder="1" applyAlignment="1">
      <alignment horizontal="center" wrapText="1"/>
    </xf>
    <xf numFmtId="172" fontId="26" fillId="9" borderId="17" xfId="0" applyNumberFormat="1" applyFont="1" applyFill="1" applyBorder="1" applyAlignment="1">
      <alignment horizontal="right" wrapText="1"/>
    </xf>
    <xf numFmtId="164" fontId="26" fillId="0" borderId="18" xfId="0" applyFont="1" applyBorder="1" applyAlignment="1">
      <alignment/>
    </xf>
    <xf numFmtId="164" fontId="26" fillId="0" borderId="0" xfId="0" applyFont="1" applyBorder="1" applyAlignment="1">
      <alignment/>
    </xf>
    <xf numFmtId="164" fontId="20" fillId="0" borderId="0" xfId="0" applyFont="1" applyBorder="1" applyAlignment="1">
      <alignment/>
    </xf>
    <xf numFmtId="164" fontId="20" fillId="0" borderId="0" xfId="0" applyFont="1" applyAlignment="1">
      <alignment/>
    </xf>
    <xf numFmtId="166" fontId="34" fillId="0" borderId="12" xfId="0" applyNumberFormat="1" applyFont="1" applyBorder="1" applyAlignment="1">
      <alignment horizontal="center" wrapText="1"/>
    </xf>
    <xf numFmtId="172" fontId="34" fillId="0" borderId="12" xfId="0" applyNumberFormat="1" applyFont="1" applyBorder="1" applyAlignment="1">
      <alignment horizontal="right" wrapText="1"/>
    </xf>
    <xf numFmtId="164" fontId="34" fillId="0" borderId="18" xfId="0" applyFont="1" applyBorder="1" applyAlignment="1">
      <alignment/>
    </xf>
    <xf numFmtId="164" fontId="34" fillId="0" borderId="0" xfId="0" applyFont="1" applyBorder="1" applyAlignment="1">
      <alignment/>
    </xf>
    <xf numFmtId="164" fontId="22" fillId="0" borderId="0" xfId="0" applyFont="1" applyBorder="1" applyAlignment="1">
      <alignment/>
    </xf>
    <xf numFmtId="164" fontId="22" fillId="0" borderId="0" xfId="0" applyFont="1" applyAlignment="1">
      <alignment wrapText="1"/>
    </xf>
    <xf numFmtId="166" fontId="36" fillId="0" borderId="12" xfId="56" applyNumberFormat="1" applyFont="1" applyBorder="1" applyAlignment="1">
      <alignment horizontal="left" vertical="center" wrapText="1"/>
      <protection/>
    </xf>
    <xf numFmtId="166" fontId="37" fillId="0" borderId="12" xfId="56" applyNumberFormat="1" applyFont="1" applyBorder="1" applyAlignment="1">
      <alignment horizontal="center" vertical="center" wrapText="1"/>
      <protection/>
    </xf>
    <xf numFmtId="166" fontId="26" fillId="0" borderId="12" xfId="0" applyNumberFormat="1" applyFont="1" applyBorder="1" applyAlignment="1">
      <alignment horizontal="center" wrapText="1"/>
    </xf>
    <xf numFmtId="172" fontId="26" fillId="0" borderId="12" xfId="0" applyNumberFormat="1" applyFont="1" applyBorder="1" applyAlignment="1">
      <alignment horizontal="right" wrapText="1"/>
    </xf>
    <xf numFmtId="172" fontId="26" fillId="0" borderId="17" xfId="0" applyNumberFormat="1" applyFont="1" applyBorder="1" applyAlignment="1">
      <alignment horizontal="right" wrapText="1"/>
    </xf>
    <xf numFmtId="166" fontId="38" fillId="0" borderId="12" xfId="56" applyNumberFormat="1" applyFont="1" applyFill="1" applyBorder="1" applyAlignment="1">
      <alignment horizontal="left" vertical="center" wrapText="1"/>
      <protection/>
    </xf>
    <xf numFmtId="166" fontId="34" fillId="0" borderId="12" xfId="0" applyNumberFormat="1" applyFont="1" applyFill="1" applyBorder="1" applyAlignment="1">
      <alignment wrapText="1"/>
    </xf>
    <xf numFmtId="172" fontId="34" fillId="25" borderId="12" xfId="0" applyNumberFormat="1" applyFont="1" applyFill="1" applyBorder="1" applyAlignment="1">
      <alignment horizontal="right" wrapText="1"/>
    </xf>
    <xf numFmtId="172" fontId="34" fillId="25" borderId="17" xfId="0" applyNumberFormat="1" applyFont="1" applyFill="1" applyBorder="1" applyAlignment="1">
      <alignment horizontal="right" wrapText="1"/>
    </xf>
    <xf numFmtId="164" fontId="26" fillId="3" borderId="12" xfId="0" applyFont="1" applyFill="1" applyBorder="1" applyAlignment="1">
      <alignment horizontal="left" wrapText="1"/>
    </xf>
    <xf numFmtId="166" fontId="26" fillId="3" borderId="12" xfId="0" applyNumberFormat="1" applyFont="1" applyFill="1" applyBorder="1" applyAlignment="1">
      <alignment horizontal="center" wrapText="1"/>
    </xf>
    <xf numFmtId="172" fontId="26" fillId="3" borderId="12" xfId="0" applyNumberFormat="1" applyFont="1" applyFill="1" applyBorder="1" applyAlignment="1">
      <alignment horizontal="right" wrapText="1"/>
    </xf>
    <xf numFmtId="172" fontId="26" fillId="0" borderId="18" xfId="0" applyNumberFormat="1" applyFont="1" applyBorder="1" applyAlignment="1">
      <alignment/>
    </xf>
    <xf numFmtId="172" fontId="26" fillId="0" borderId="0" xfId="0" applyNumberFormat="1" applyFont="1" applyBorder="1" applyAlignment="1">
      <alignment/>
    </xf>
    <xf numFmtId="172" fontId="26" fillId="0" borderId="12" xfId="0" applyNumberFormat="1" applyFont="1" applyBorder="1" applyAlignment="1">
      <alignment wrapText="1"/>
    </xf>
    <xf numFmtId="169" fontId="26" fillId="0" borderId="12" xfId="0" applyNumberFormat="1" applyFont="1" applyBorder="1" applyAlignment="1" applyProtection="1">
      <alignment wrapText="1"/>
      <protection locked="0"/>
    </xf>
    <xf numFmtId="166" fontId="36" fillId="0" borderId="12" xfId="56" applyNumberFormat="1" applyFont="1" applyBorder="1" applyAlignment="1">
      <alignment horizontal="center" vertical="center" wrapText="1"/>
      <protection/>
    </xf>
    <xf numFmtId="166" fontId="36" fillId="24" borderId="12" xfId="56" applyNumberFormat="1" applyFont="1" applyFill="1" applyBorder="1" applyAlignment="1">
      <alignment horizontal="left" vertical="center" wrapText="1"/>
      <protection/>
    </xf>
    <xf numFmtId="166" fontId="26" fillId="24" borderId="12" xfId="0" applyNumberFormat="1" applyFont="1" applyFill="1" applyBorder="1" applyAlignment="1">
      <alignment horizontal="center" wrapText="1"/>
    </xf>
    <xf numFmtId="166" fontId="26" fillId="24" borderId="12" xfId="0" applyNumberFormat="1" applyFont="1" applyFill="1" applyBorder="1" applyAlignment="1">
      <alignment horizontal="center" vertical="center" wrapText="1"/>
    </xf>
    <xf numFmtId="166" fontId="37" fillId="24" borderId="12" xfId="56" applyNumberFormat="1" applyFont="1" applyFill="1" applyBorder="1" applyAlignment="1">
      <alignment horizontal="center" vertical="center" wrapText="1"/>
      <protection/>
    </xf>
    <xf numFmtId="172" fontId="26" fillId="24" borderId="12" xfId="0" applyNumberFormat="1" applyFont="1" applyFill="1" applyBorder="1" applyAlignment="1">
      <alignment horizontal="right" wrapText="1"/>
    </xf>
    <xf numFmtId="169" fontId="26" fillId="24" borderId="12" xfId="0" applyNumberFormat="1" applyFont="1" applyFill="1" applyBorder="1" applyAlignment="1" applyProtection="1">
      <alignment wrapText="1"/>
      <protection locked="0"/>
    </xf>
    <xf numFmtId="166" fontId="26" fillId="0" borderId="12" xfId="0" applyNumberFormat="1" applyFont="1" applyFill="1" applyBorder="1" applyAlignment="1">
      <alignment horizontal="center" vertical="center" wrapText="1"/>
    </xf>
    <xf numFmtId="171" fontId="26" fillId="24" borderId="12" xfId="15" applyFont="1" applyFill="1" applyBorder="1" applyAlignment="1" applyProtection="1">
      <alignment wrapText="1"/>
      <protection locked="0"/>
    </xf>
    <xf numFmtId="166" fontId="36" fillId="25" borderId="12" xfId="56" applyNumberFormat="1" applyFont="1" applyFill="1" applyBorder="1" applyAlignment="1">
      <alignment horizontal="center" vertical="center" wrapText="1"/>
      <protection/>
    </xf>
    <xf numFmtId="166" fontId="26" fillId="25" borderId="12" xfId="0" applyNumberFormat="1" applyFont="1" applyFill="1" applyBorder="1" applyAlignment="1">
      <alignment horizontal="center" wrapText="1"/>
    </xf>
    <xf numFmtId="166" fontId="37" fillId="25" borderId="12" xfId="56" applyNumberFormat="1" applyFont="1" applyFill="1" applyBorder="1" applyAlignment="1">
      <alignment horizontal="center" vertical="center" wrapText="1"/>
      <protection/>
    </xf>
    <xf numFmtId="171" fontId="26" fillId="0" borderId="0" xfId="0" applyNumberFormat="1" applyFont="1" applyAlignment="1">
      <alignment wrapText="1"/>
    </xf>
    <xf numFmtId="166" fontId="36" fillId="0" borderId="12" xfId="56" applyNumberFormat="1" applyFont="1" applyFill="1" applyBorder="1" applyAlignment="1">
      <alignment horizontal="left" vertical="center" wrapText="1"/>
      <protection/>
    </xf>
    <xf numFmtId="166" fontId="26" fillId="0" borderId="12" xfId="0" applyNumberFormat="1" applyFont="1" applyFill="1" applyBorder="1" applyAlignment="1">
      <alignment horizontal="center" wrapText="1"/>
    </xf>
    <xf numFmtId="166" fontId="37" fillId="0" borderId="12" xfId="56" applyNumberFormat="1" applyFont="1" applyFill="1" applyBorder="1" applyAlignment="1">
      <alignment horizontal="center" vertical="center" wrapText="1"/>
      <protection/>
    </xf>
    <xf numFmtId="164" fontId="26" fillId="0" borderId="17" xfId="0" applyFont="1" applyBorder="1" applyAlignment="1">
      <alignment horizontal="left" wrapText="1"/>
    </xf>
    <xf numFmtId="164" fontId="26" fillId="0" borderId="14" xfId="0" applyFont="1" applyBorder="1" applyAlignment="1">
      <alignment horizontal="left" wrapText="1"/>
    </xf>
    <xf numFmtId="166" fontId="36" fillId="3" borderId="12" xfId="56" applyNumberFormat="1" applyFont="1" applyFill="1" applyBorder="1" applyAlignment="1">
      <alignment horizontal="center" vertical="center" wrapText="1"/>
      <protection/>
    </xf>
    <xf numFmtId="166" fontId="26" fillId="3" borderId="12" xfId="0" applyNumberFormat="1" applyFont="1" applyFill="1" applyBorder="1" applyAlignment="1">
      <alignment horizontal="center" vertical="center" wrapText="1"/>
    </xf>
    <xf numFmtId="166" fontId="34" fillId="3" borderId="12" xfId="0" applyNumberFormat="1" applyFont="1" applyFill="1" applyBorder="1" applyAlignment="1">
      <alignment horizontal="center" vertical="center" wrapText="1"/>
    </xf>
    <xf numFmtId="166" fontId="26" fillId="3" borderId="12" xfId="0" applyNumberFormat="1" applyFont="1" applyFill="1" applyBorder="1" applyAlignment="1">
      <alignment wrapText="1"/>
    </xf>
    <xf numFmtId="166" fontId="36" fillId="0" borderId="0" xfId="56" applyNumberFormat="1" applyFont="1" applyBorder="1" applyAlignment="1">
      <alignment horizontal="center" vertical="center" wrapText="1"/>
      <protection/>
    </xf>
    <xf numFmtId="166" fontId="26" fillId="0" borderId="0" xfId="0" applyNumberFormat="1" applyFont="1" applyBorder="1" applyAlignment="1">
      <alignment horizontal="center" vertical="center" wrapText="1"/>
    </xf>
    <xf numFmtId="166" fontId="34" fillId="0" borderId="0" xfId="0" applyNumberFormat="1" applyFont="1" applyBorder="1" applyAlignment="1">
      <alignment horizontal="center" vertical="center" wrapText="1"/>
    </xf>
    <xf numFmtId="166" fontId="26" fillId="25" borderId="0" xfId="0" applyNumberFormat="1" applyFont="1" applyFill="1" applyBorder="1" applyAlignment="1">
      <alignment horizontal="center" vertical="center" wrapText="1"/>
    </xf>
    <xf numFmtId="166" fontId="26" fillId="25" borderId="14" xfId="0" applyNumberFormat="1" applyFont="1" applyFill="1" applyBorder="1" applyAlignment="1">
      <alignment wrapText="1"/>
    </xf>
    <xf numFmtId="164" fontId="26" fillId="0" borderId="0" xfId="0" applyFont="1" applyBorder="1" applyAlignment="1">
      <alignment horizontal="left" wrapText="1"/>
    </xf>
    <xf numFmtId="166" fontId="26" fillId="0" borderId="0" xfId="0" applyNumberFormat="1" applyFont="1" applyAlignment="1">
      <alignment horizontal="center" wrapText="1"/>
    </xf>
    <xf numFmtId="164" fontId="26" fillId="0" borderId="0" xfId="0" applyFont="1" applyBorder="1" applyAlignment="1">
      <alignment horizontal="center" wrapText="1"/>
    </xf>
    <xf numFmtId="166" fontId="26" fillId="0" borderId="16" xfId="0" applyNumberFormat="1" applyFont="1" applyBorder="1" applyAlignment="1">
      <alignment horizontal="center" wrapText="1"/>
    </xf>
    <xf numFmtId="166" fontId="26" fillId="0" borderId="0" xfId="0" applyNumberFormat="1" applyFont="1" applyBorder="1" applyAlignment="1">
      <alignment horizontal="center" wrapText="1"/>
    </xf>
    <xf numFmtId="172" fontId="26" fillId="0" borderId="0" xfId="0" applyNumberFormat="1" applyFont="1" applyBorder="1" applyAlignment="1">
      <alignment horizontal="right" wrapText="1"/>
    </xf>
    <xf numFmtId="172" fontId="26" fillId="0" borderId="16" xfId="0" applyNumberFormat="1" applyFont="1" applyBorder="1" applyAlignment="1">
      <alignment horizontal="center" wrapText="1"/>
    </xf>
    <xf numFmtId="164" fontId="26" fillId="0" borderId="0" xfId="0" applyFont="1" applyAlignment="1">
      <alignment horizontal="left" wrapText="1"/>
    </xf>
    <xf numFmtId="166" fontId="26" fillId="0" borderId="0" xfId="0" applyNumberFormat="1" applyFont="1" applyBorder="1" applyAlignment="1">
      <alignment horizontal="left" wrapText="1"/>
    </xf>
    <xf numFmtId="172" fontId="39" fillId="0" borderId="13" xfId="0" applyNumberFormat="1" applyFont="1" applyBorder="1" applyAlignment="1">
      <alignment horizontal="center" wrapText="1"/>
    </xf>
    <xf numFmtId="164" fontId="26" fillId="0" borderId="0" xfId="0" applyFont="1" applyBorder="1" applyAlignment="1">
      <alignment horizontal="left" vertical="center" wrapText="1"/>
    </xf>
    <xf numFmtId="164" fontId="26" fillId="0" borderId="16" xfId="0" applyFont="1" applyBorder="1" applyAlignment="1" applyProtection="1">
      <alignment wrapText="1"/>
      <protection locked="0"/>
    </xf>
    <xf numFmtId="166" fontId="26" fillId="0" borderId="13" xfId="0" applyNumberFormat="1" applyFont="1" applyBorder="1" applyAlignment="1">
      <alignment horizontal="center" wrapText="1"/>
    </xf>
    <xf numFmtId="166" fontId="26" fillId="0" borderId="0" xfId="0" applyNumberFormat="1" applyFont="1" applyBorder="1" applyAlignment="1">
      <alignment wrapText="1"/>
    </xf>
    <xf numFmtId="172" fontId="39" fillId="0" borderId="13" xfId="0" applyNumberFormat="1" applyFont="1" applyBorder="1" applyAlignment="1">
      <alignment horizontal="right" wrapText="1"/>
    </xf>
    <xf numFmtId="172" fontId="39" fillId="0" borderId="0" xfId="0" applyNumberFormat="1" applyFont="1" applyAlignment="1">
      <alignment horizontal="right" wrapText="1"/>
    </xf>
    <xf numFmtId="166" fontId="26" fillId="0" borderId="16" xfId="0" applyNumberFormat="1" applyFont="1" applyBorder="1" applyAlignment="1">
      <alignment horizontal="center" vertical="center" wrapText="1"/>
    </xf>
    <xf numFmtId="166" fontId="39" fillId="0" borderId="13" xfId="0" applyNumberFormat="1" applyFont="1" applyBorder="1" applyAlignment="1">
      <alignment horizontal="center" wrapText="1"/>
    </xf>
    <xf numFmtId="166" fontId="20" fillId="0" borderId="0" xfId="0" applyNumberFormat="1" applyFont="1" applyAlignment="1">
      <alignment horizontal="center" wrapText="1"/>
    </xf>
    <xf numFmtId="164" fontId="24" fillId="0" borderId="0" xfId="0" applyFont="1" applyBorder="1" applyAlignment="1">
      <alignment horizontal="left" wrapText="1"/>
    </xf>
    <xf numFmtId="166" fontId="23" fillId="0" borderId="0" xfId="0" applyNumberFormat="1" applyFont="1" applyBorder="1" applyAlignment="1">
      <alignment wrapText="1"/>
    </xf>
    <xf numFmtId="166" fontId="23" fillId="0" borderId="0" xfId="0" applyNumberFormat="1" applyFont="1" applyBorder="1" applyAlignment="1">
      <alignment horizontal="center" wrapText="1"/>
    </xf>
    <xf numFmtId="164" fontId="20" fillId="0" borderId="0" xfId="0" applyFont="1" applyBorder="1" applyAlignment="1">
      <alignment wrapText="1"/>
    </xf>
    <xf numFmtId="166" fontId="23" fillId="0" borderId="16" xfId="0" applyNumberFormat="1" applyFont="1" applyBorder="1" applyAlignment="1">
      <alignment horizontal="center" wrapText="1"/>
    </xf>
    <xf numFmtId="164" fontId="20" fillId="0" borderId="12" xfId="0" applyFont="1" applyBorder="1" applyAlignment="1">
      <alignment horizontal="left" vertical="center" wrapText="1"/>
    </xf>
    <xf numFmtId="164" fontId="20" fillId="0" borderId="12" xfId="0" applyFont="1" applyBorder="1" applyAlignment="1">
      <alignment horizontal="center" vertical="center" wrapText="1"/>
    </xf>
    <xf numFmtId="166" fontId="20" fillId="0" borderId="12" xfId="0" applyNumberFormat="1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6" fontId="20" fillId="0" borderId="12" xfId="0" applyNumberFormat="1" applyFont="1" applyFill="1" applyBorder="1" applyAlignment="1" applyProtection="1">
      <alignment wrapText="1"/>
      <protection locked="0"/>
    </xf>
    <xf numFmtId="164" fontId="20" fillId="0" borderId="12" xfId="0" applyFont="1" applyFill="1" applyBorder="1" applyAlignment="1">
      <alignment horizontal="center" vertical="center" wrapText="1"/>
    </xf>
    <xf numFmtId="169" fontId="20" fillId="0" borderId="12" xfId="0" applyNumberFormat="1" applyFont="1" applyBorder="1" applyAlignment="1">
      <alignment horizontal="center" vertical="center" wrapText="1"/>
    </xf>
    <xf numFmtId="164" fontId="20" fillId="0" borderId="17" xfId="0" applyFont="1" applyBorder="1" applyAlignment="1">
      <alignment horizontal="center" vertical="center" wrapText="1"/>
    </xf>
    <xf numFmtId="164" fontId="20" fillId="0" borderId="14" xfId="0" applyFont="1" applyBorder="1" applyAlignment="1">
      <alignment horizontal="center" vertical="center" wrapText="1"/>
    </xf>
    <xf numFmtId="164" fontId="26" fillId="0" borderId="0" xfId="0" applyFont="1" applyBorder="1" applyAlignment="1" applyProtection="1">
      <alignment horizontal="center" wrapText="1"/>
      <protection locked="0"/>
    </xf>
    <xf numFmtId="166" fontId="26" fillId="0" borderId="0" xfId="0" applyNumberFormat="1" applyFont="1" applyAlignment="1" applyProtection="1">
      <alignment horizontal="center" wrapText="1"/>
      <protection locked="0"/>
    </xf>
    <xf numFmtId="166" fontId="26" fillId="0" borderId="16" xfId="0" applyNumberFormat="1" applyFont="1" applyBorder="1" applyAlignment="1" applyProtection="1">
      <alignment horizontal="center" wrapText="1"/>
      <protection locked="0"/>
    </xf>
    <xf numFmtId="164" fontId="26" fillId="0" borderId="0" xfId="0" applyFont="1" applyBorder="1" applyAlignment="1" applyProtection="1">
      <alignment wrapText="1"/>
      <protection locked="0"/>
    </xf>
    <xf numFmtId="164" fontId="26" fillId="0" borderId="16" xfId="0" applyFont="1" applyBorder="1" applyAlignment="1" applyProtection="1">
      <alignment horizontal="center" wrapText="1"/>
      <protection locked="0"/>
    </xf>
    <xf numFmtId="164" fontId="26" fillId="0" borderId="0" xfId="0" applyFont="1" applyAlignment="1" applyProtection="1">
      <alignment horizontal="left" wrapText="1"/>
      <protection locked="0"/>
    </xf>
    <xf numFmtId="164" fontId="34" fillId="0" borderId="0" xfId="0" applyFont="1" applyAlignment="1" applyProtection="1">
      <alignment horizontal="center" wrapText="1"/>
      <protection locked="0"/>
    </xf>
    <xf numFmtId="166" fontId="26" fillId="0" borderId="13" xfId="0" applyNumberFormat="1" applyFont="1" applyBorder="1" applyAlignment="1" applyProtection="1">
      <alignment horizontal="center" wrapText="1"/>
      <protection locked="0"/>
    </xf>
    <xf numFmtId="166" fontId="26" fillId="0" borderId="0" xfId="0" applyNumberFormat="1" applyFont="1" applyBorder="1" applyAlignment="1" applyProtection="1">
      <alignment horizontal="center" wrapText="1"/>
      <protection locked="0"/>
    </xf>
    <xf numFmtId="164" fontId="39" fillId="0" borderId="13" xfId="0" applyFont="1" applyBorder="1" applyAlignment="1" applyProtection="1">
      <alignment horizontal="center" wrapText="1"/>
      <protection locked="0"/>
    </xf>
    <xf numFmtId="164" fontId="39" fillId="0" borderId="0" xfId="0" applyFont="1" applyBorder="1" applyAlignment="1" applyProtection="1">
      <alignment horizontal="center" wrapText="1"/>
      <protection locked="0"/>
    </xf>
    <xf numFmtId="164" fontId="26" fillId="0" borderId="0" xfId="0" applyFont="1" applyAlignment="1" applyProtection="1">
      <alignment wrapText="1"/>
      <protection locked="0"/>
    </xf>
    <xf numFmtId="166" fontId="26" fillId="0" borderId="0" xfId="0" applyNumberFormat="1" applyFont="1" applyBorder="1" applyAlignment="1" applyProtection="1">
      <alignment wrapText="1"/>
      <protection locked="0"/>
    </xf>
    <xf numFmtId="164" fontId="26" fillId="0" borderId="16" xfId="0" applyFont="1" applyBorder="1" applyAlignment="1" applyProtection="1">
      <alignment horizontal="center" vertical="center" wrapText="1"/>
      <protection locked="0"/>
    </xf>
    <xf numFmtId="164" fontId="26" fillId="0" borderId="0" xfId="0" applyFont="1" applyBorder="1" applyAlignment="1" applyProtection="1">
      <alignment horizontal="left" vertical="center" wrapText="1"/>
      <protection locked="0"/>
    </xf>
    <xf numFmtId="166" fontId="26" fillId="0" borderId="0" xfId="0" applyNumberFormat="1" applyFont="1" applyBorder="1" applyAlignment="1" applyProtection="1">
      <alignment horizontal="left" wrapText="1"/>
      <protection locked="0"/>
    </xf>
    <xf numFmtId="164" fontId="39" fillId="0" borderId="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АЦК 2007г. для росписей-Оля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="105" zoomScaleNormal="105" workbookViewId="0" topLeftCell="A86">
      <selection activeCell="K24" sqref="K24"/>
    </sheetView>
  </sheetViews>
  <sheetFormatPr defaultColWidth="9.140625" defaultRowHeight="15"/>
  <cols>
    <col min="1" max="1" width="9.140625" style="1" customWidth="1"/>
    <col min="2" max="2" width="24.00390625" style="1" customWidth="1"/>
    <col min="3" max="3" width="7.00390625" style="2" customWidth="1"/>
    <col min="4" max="4" width="6.28125" style="2" customWidth="1"/>
    <col min="5" max="5" width="5.00390625" style="2" customWidth="1"/>
    <col min="6" max="6" width="6.7109375" style="2" customWidth="1"/>
    <col min="7" max="7" width="10.7109375" style="2" customWidth="1"/>
    <col min="8" max="8" width="7.28125" style="2" customWidth="1"/>
    <col min="9" max="9" width="14.7109375" style="2" customWidth="1"/>
    <col min="10" max="10" width="17.00390625" style="3" customWidth="1"/>
    <col min="11" max="11" width="17.28125" style="3" customWidth="1"/>
    <col min="12" max="12" width="18.00390625" style="3" customWidth="1"/>
    <col min="13" max="16384" width="9.140625" style="2" customWidth="1"/>
  </cols>
  <sheetData>
    <row r="1" spans="1:12" ht="42" customHeight="1">
      <c r="A1" s="4"/>
      <c r="B1" s="4"/>
      <c r="C1" s="4"/>
      <c r="D1" s="4"/>
      <c r="E1" s="4"/>
      <c r="F1" s="4"/>
      <c r="I1" s="5"/>
      <c r="J1" s="5"/>
      <c r="K1" s="5"/>
      <c r="L1" s="5"/>
    </row>
    <row r="2" spans="2:15" ht="18.75" customHeight="1">
      <c r="B2" s="4" t="s">
        <v>0</v>
      </c>
      <c r="C2" s="4"/>
      <c r="D2" s="4"/>
      <c r="H2" s="6" t="s">
        <v>1</v>
      </c>
      <c r="I2" s="6"/>
      <c r="J2" s="6"/>
      <c r="K2" s="6"/>
      <c r="L2" s="6"/>
      <c r="M2" s="3"/>
      <c r="N2" s="6"/>
      <c r="O2" s="6"/>
    </row>
    <row r="3" spans="1:15" ht="29.25" customHeight="1">
      <c r="A3" s="4" t="s">
        <v>2</v>
      </c>
      <c r="B3" s="4"/>
      <c r="C3" s="4"/>
      <c r="D3" s="4"/>
      <c r="E3" s="4"/>
      <c r="H3" s="4" t="s">
        <v>3</v>
      </c>
      <c r="I3" s="4"/>
      <c r="J3" s="4"/>
      <c r="K3" s="4"/>
      <c r="L3" s="4"/>
      <c r="M3" s="4"/>
      <c r="N3" s="6"/>
      <c r="O3" s="6"/>
    </row>
    <row r="4" spans="1:15" ht="18" customHeight="1">
      <c r="A4" s="4" t="s">
        <v>4</v>
      </c>
      <c r="B4" s="4"/>
      <c r="C4" s="4"/>
      <c r="D4" s="4"/>
      <c r="E4" s="4"/>
      <c r="H4" s="4" t="s">
        <v>5</v>
      </c>
      <c r="I4" s="4"/>
      <c r="J4" s="4"/>
      <c r="K4" s="4"/>
      <c r="L4" s="4"/>
      <c r="M4" s="4"/>
      <c r="N4" s="7"/>
      <c r="O4" s="7"/>
    </row>
    <row r="5" spans="8:13" ht="15.75" customHeight="1" hidden="1">
      <c r="H5" s="1"/>
      <c r="I5" s="1"/>
      <c r="J5" s="1"/>
      <c r="K5" s="2"/>
      <c r="L5" s="2"/>
      <c r="M5" s="2" t="s">
        <v>6</v>
      </c>
    </row>
    <row r="6" spans="1:13" ht="15.75" customHeight="1">
      <c r="A6" s="6" t="s">
        <v>7</v>
      </c>
      <c r="B6" s="6"/>
      <c r="C6" s="8" t="s">
        <v>8</v>
      </c>
      <c r="D6" s="8"/>
      <c r="E6" s="8"/>
      <c r="H6" s="9" t="s">
        <v>9</v>
      </c>
      <c r="I6" s="9"/>
      <c r="J6" s="9"/>
      <c r="K6" s="9"/>
      <c r="L6" s="9"/>
      <c r="M6" s="9"/>
    </row>
    <row r="8" spans="2:12" ht="33" customHeight="1">
      <c r="B8" s="6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5:10" ht="15.75" customHeight="1">
      <c r="E9" s="6" t="s">
        <v>11</v>
      </c>
      <c r="F9" s="6"/>
      <c r="G9" s="6"/>
      <c r="H9" s="6"/>
      <c r="I9" s="6"/>
      <c r="J9" s="6"/>
    </row>
    <row r="10" ht="0.75" customHeight="1" hidden="1"/>
    <row r="11" spans="1:12" ht="34.5" customHeight="1">
      <c r="A11" s="10" t="s">
        <v>12</v>
      </c>
      <c r="B11" s="10"/>
      <c r="C11" s="10"/>
      <c r="D11" s="10"/>
      <c r="E11" s="11" t="s">
        <v>13</v>
      </c>
      <c r="F11" s="11"/>
      <c r="G11" s="11"/>
      <c r="H11" s="11"/>
      <c r="I11" s="11"/>
      <c r="J11" s="11"/>
      <c r="K11" s="11"/>
      <c r="L11" s="11"/>
    </row>
    <row r="12" spans="2:3" ht="15.75" customHeight="1">
      <c r="B12" s="6"/>
      <c r="C12" s="6"/>
    </row>
    <row r="13" spans="1:12" ht="16.5" customHeight="1">
      <c r="A13" s="12" t="s">
        <v>14</v>
      </c>
      <c r="B13" s="12"/>
      <c r="C13" s="12"/>
      <c r="D13" s="12"/>
      <c r="E13" s="13" t="s">
        <v>15</v>
      </c>
      <c r="F13" s="13"/>
      <c r="G13" s="13"/>
      <c r="H13" s="13"/>
      <c r="I13" s="13"/>
      <c r="J13" s="13"/>
      <c r="K13" s="13"/>
      <c r="L13" s="13"/>
    </row>
    <row r="14" spans="1:12" ht="38.25" customHeight="1">
      <c r="A14" s="14" t="s">
        <v>16</v>
      </c>
      <c r="B14" s="14"/>
      <c r="C14" s="6">
        <v>6162037855</v>
      </c>
      <c r="D14" s="6"/>
      <c r="E14" s="6"/>
      <c r="F14" s="6"/>
      <c r="G14" s="6"/>
      <c r="H14" s="6"/>
      <c r="I14" s="2" t="s">
        <v>17</v>
      </c>
      <c r="J14" s="15">
        <v>616201001</v>
      </c>
      <c r="K14" s="16"/>
      <c r="L14" s="16"/>
    </row>
    <row r="16" spans="1:12" ht="30.75" customHeight="1">
      <c r="A16" s="12" t="s">
        <v>18</v>
      </c>
      <c r="B16" s="12"/>
      <c r="C16" s="12"/>
      <c r="D16" s="12"/>
      <c r="E16" s="17" t="s">
        <v>19</v>
      </c>
      <c r="F16" s="17"/>
      <c r="G16" s="17"/>
      <c r="H16" s="17"/>
      <c r="I16" s="17"/>
      <c r="J16" s="17"/>
      <c r="K16" s="17"/>
      <c r="L16" s="18"/>
    </row>
    <row r="19" spans="1:12" ht="15.75" customHeight="1">
      <c r="A19" s="4" t="s">
        <v>20</v>
      </c>
      <c r="B19" s="4"/>
      <c r="L19" s="3" t="s">
        <v>21</v>
      </c>
    </row>
    <row r="20" spans="1:11" ht="15.75" customHeight="1">
      <c r="A20" s="19"/>
      <c r="B20" s="19"/>
      <c r="K20" s="20" t="s">
        <v>22</v>
      </c>
    </row>
    <row r="21" spans="1:12" ht="15.75" customHeight="1">
      <c r="A21" s="19"/>
      <c r="B21" s="19"/>
      <c r="K21" s="21" t="s">
        <v>23</v>
      </c>
      <c r="L21" s="22">
        <v>42734</v>
      </c>
    </row>
    <row r="22" spans="1:12" ht="15.75" customHeight="1">
      <c r="A22" s="19"/>
      <c r="B22" s="19"/>
      <c r="K22" s="21"/>
      <c r="L22" s="23"/>
    </row>
    <row r="23" spans="1:12" ht="15.75" customHeight="1">
      <c r="A23" s="19"/>
      <c r="B23" s="19"/>
      <c r="K23" s="21"/>
      <c r="L23" s="23"/>
    </row>
    <row r="24" spans="1:12" ht="15.75" customHeight="1">
      <c r="A24" s="19"/>
      <c r="B24" s="19"/>
      <c r="I24" s="24"/>
      <c r="K24" s="21" t="s">
        <v>24</v>
      </c>
      <c r="L24" s="23">
        <v>34126043</v>
      </c>
    </row>
    <row r="25" spans="1:12" ht="15.75" customHeight="1">
      <c r="A25" s="19"/>
      <c r="B25" s="19"/>
      <c r="I25" s="24"/>
      <c r="J25" s="20"/>
      <c r="K25" s="21"/>
      <c r="L25" s="23"/>
    </row>
    <row r="26" spans="1:12" ht="15.75" customHeight="1">
      <c r="A26" s="19"/>
      <c r="B26" s="19"/>
      <c r="I26" s="24"/>
      <c r="J26" s="20"/>
      <c r="K26" s="21"/>
      <c r="L26" s="23"/>
    </row>
    <row r="27" spans="1:12" ht="15.75" customHeight="1">
      <c r="A27" s="19"/>
      <c r="B27" s="19"/>
      <c r="I27" s="24"/>
      <c r="J27" s="20"/>
      <c r="K27" s="21"/>
      <c r="L27" s="23"/>
    </row>
    <row r="28" spans="11:12" ht="15.75">
      <c r="K28" s="21"/>
      <c r="L28" s="23"/>
    </row>
    <row r="29" spans="11:12" ht="15.75">
      <c r="K29" s="21" t="s">
        <v>25</v>
      </c>
      <c r="L29" s="23">
        <v>383</v>
      </c>
    </row>
    <row r="30" spans="11:12" ht="33.75" customHeight="1">
      <c r="K30" s="21"/>
      <c r="L30" s="8"/>
    </row>
    <row r="31" spans="1:12" ht="29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95.75" customHeight="1">
      <c r="A32" s="25" t="s">
        <v>26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224.25" customHeight="1">
      <c r="A33" s="12" t="s">
        <v>27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36" customHeight="1">
      <c r="A34" s="12" t="s">
        <v>28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29.25" customHeight="1">
      <c r="A35" s="6" t="s">
        <v>29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26.25" customHeight="1">
      <c r="A36" s="26" t="s">
        <v>30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3" t="s">
        <v>31</v>
      </c>
    </row>
    <row r="37" spans="1:12" ht="15.75" customHeight="1">
      <c r="A37" s="27" t="s">
        <v>32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8">
        <v>3624599.52</v>
      </c>
    </row>
    <row r="38" spans="1:12" ht="15.75" customHeight="1">
      <c r="A38" s="26" t="s">
        <v>33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63" customHeight="1">
      <c r="A39" s="29" t="s">
        <v>34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>
        <v>2462413.94</v>
      </c>
    </row>
    <row r="40" spans="1:12" ht="39.75" customHeight="1">
      <c r="A40" s="31" t="s">
        <v>35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2">
        <v>0</v>
      </c>
    </row>
    <row r="41" spans="1:12" ht="21.75" customHeight="1">
      <c r="A41" s="29" t="s">
        <v>36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3">
        <v>1158685.58</v>
      </c>
    </row>
    <row r="42" spans="1:12" ht="15.75" customHeight="1">
      <c r="A42" s="29" t="s">
        <v>37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4">
        <v>775191.79</v>
      </c>
    </row>
    <row r="43" spans="1:12" ht="55.5" customHeight="1">
      <c r="A43" s="29" t="s">
        <v>38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4">
        <v>3500</v>
      </c>
    </row>
    <row r="44" spans="1:12" ht="15.75" customHeight="1">
      <c r="A44" s="29" t="s">
        <v>39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4"/>
    </row>
    <row r="45" spans="1:12" ht="15.75" customHeight="1">
      <c r="A45" s="29" t="s">
        <v>40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4">
        <v>145434.39</v>
      </c>
    </row>
    <row r="46" spans="1:12" ht="15.75" customHeight="1">
      <c r="A46" s="27" t="s">
        <v>41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34"/>
    </row>
    <row r="47" spans="1:12" ht="15.75" customHeight="1">
      <c r="A47" s="26" t="s">
        <v>33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12" ht="15.75" customHeight="1">
      <c r="A48" s="35" t="s">
        <v>42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6">
        <v>0</v>
      </c>
    </row>
    <row r="49" spans="1:12" ht="15.75" customHeight="1">
      <c r="A49" s="35" t="s">
        <v>43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>
        <v>0</v>
      </c>
    </row>
    <row r="50" spans="1:12" ht="15.75" customHeight="1">
      <c r="A50" s="27" t="s">
        <v>44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37">
        <v>54145699</v>
      </c>
    </row>
    <row r="51" spans="1:12" ht="15.75" customHeight="1">
      <c r="A51" s="26" t="s">
        <v>33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ht="15.75" customHeight="1">
      <c r="A52" s="35" t="s">
        <v>45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8">
        <v>0</v>
      </c>
    </row>
    <row r="53" spans="1:12" ht="15.75" customHeight="1">
      <c r="A53" s="39" t="s">
        <v>46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8">
        <v>0</v>
      </c>
    </row>
    <row r="54" spans="1:12" ht="15.75" customHeight="1">
      <c r="A54" s="39" t="s">
        <v>47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8">
        <v>0</v>
      </c>
    </row>
    <row r="55" spans="1:12" ht="22.5" customHeight="1">
      <c r="A55" s="40" t="s">
        <v>48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6" spans="1:11" ht="45.75" customHeight="1">
      <c r="A56" s="26" t="s">
        <v>49</v>
      </c>
      <c r="B56" s="26"/>
      <c r="C56" s="26"/>
      <c r="D56" s="26"/>
      <c r="E56" s="26" t="s">
        <v>50</v>
      </c>
      <c r="F56" s="26"/>
      <c r="G56" s="26" t="s">
        <v>51</v>
      </c>
      <c r="H56" s="26"/>
      <c r="I56" s="26" t="s">
        <v>52</v>
      </c>
      <c r="J56"/>
      <c r="K56"/>
    </row>
    <row r="57" spans="1:11" ht="51" customHeight="1">
      <c r="A57" s="41" t="s">
        <v>53</v>
      </c>
      <c r="B57" s="41"/>
      <c r="C57" s="41"/>
      <c r="D57" s="41"/>
      <c r="E57" s="26" t="s">
        <v>54</v>
      </c>
      <c r="F57" s="26"/>
      <c r="G57" s="26"/>
      <c r="H57" s="26"/>
      <c r="I57" s="42"/>
      <c r="J57"/>
      <c r="K57"/>
    </row>
    <row r="58" spans="1:11" ht="15.75" customHeight="1">
      <c r="A58" s="39" t="s">
        <v>55</v>
      </c>
      <c r="B58" s="39"/>
      <c r="C58" s="39"/>
      <c r="D58" s="39"/>
      <c r="E58" s="26" t="s">
        <v>54</v>
      </c>
      <c r="F58" s="26"/>
      <c r="G58" s="26"/>
      <c r="H58" s="26"/>
      <c r="I58" s="42"/>
      <c r="J58"/>
      <c r="K58"/>
    </row>
    <row r="59" spans="1:11" ht="15.75" customHeight="1">
      <c r="A59" s="39" t="s">
        <v>56</v>
      </c>
      <c r="B59" s="39"/>
      <c r="C59" s="39"/>
      <c r="D59" s="39"/>
      <c r="E59" s="26" t="s">
        <v>54</v>
      </c>
      <c r="F59" s="26"/>
      <c r="G59" s="26"/>
      <c r="H59" s="26"/>
      <c r="I59" s="42"/>
      <c r="J59"/>
      <c r="K59"/>
    </row>
    <row r="60" spans="1:11" ht="15.75" customHeight="1">
      <c r="A60" s="39" t="s">
        <v>57</v>
      </c>
      <c r="B60" s="39"/>
      <c r="C60" s="39"/>
      <c r="D60" s="39"/>
      <c r="E60" s="26" t="s">
        <v>54</v>
      </c>
      <c r="F60" s="26"/>
      <c r="G60" s="26"/>
      <c r="H60" s="26"/>
      <c r="I60" s="42"/>
      <c r="J60"/>
      <c r="K60"/>
    </row>
    <row r="61" spans="1:11" ht="48.75" customHeight="1">
      <c r="A61" s="41" t="s">
        <v>58</v>
      </c>
      <c r="B61" s="41"/>
      <c r="C61" s="41"/>
      <c r="D61" s="41"/>
      <c r="E61" s="26" t="s">
        <v>54</v>
      </c>
      <c r="F61" s="26"/>
      <c r="G61" s="26">
        <v>3238</v>
      </c>
      <c r="H61" s="26"/>
      <c r="I61" s="42">
        <v>3238</v>
      </c>
      <c r="J61"/>
      <c r="K61"/>
    </row>
    <row r="62" spans="1:11" ht="39" customHeight="1">
      <c r="A62" s="41" t="s">
        <v>59</v>
      </c>
      <c r="B62" s="41"/>
      <c r="C62" s="41"/>
      <c r="D62" s="41"/>
      <c r="E62" s="26" t="s">
        <v>54</v>
      </c>
      <c r="F62" s="26"/>
      <c r="G62" s="26"/>
      <c r="H62" s="26"/>
      <c r="I62" s="42"/>
      <c r="J62"/>
      <c r="K62"/>
    </row>
    <row r="63" spans="1:11" ht="56.25" customHeight="1">
      <c r="A63" s="41" t="s">
        <v>60</v>
      </c>
      <c r="B63" s="41"/>
      <c r="C63" s="41"/>
      <c r="D63" s="41"/>
      <c r="E63" s="26" t="s">
        <v>54</v>
      </c>
      <c r="F63" s="26"/>
      <c r="G63" s="26">
        <v>95</v>
      </c>
      <c r="H63" s="26"/>
      <c r="I63" s="42">
        <v>95</v>
      </c>
      <c r="J63"/>
      <c r="K63"/>
    </row>
    <row r="64" spans="1:11" ht="58.5" customHeight="1">
      <c r="A64" s="41" t="s">
        <v>61</v>
      </c>
      <c r="B64" s="41"/>
      <c r="C64" s="41"/>
      <c r="D64" s="41"/>
      <c r="E64" s="26" t="s">
        <v>54</v>
      </c>
      <c r="F64" s="26"/>
      <c r="G64" s="26"/>
      <c r="H64" s="26"/>
      <c r="I64" s="42"/>
      <c r="J64"/>
      <c r="K64"/>
    </row>
    <row r="65" spans="1:11" ht="29.25" customHeight="1">
      <c r="A65" s="41" t="s">
        <v>62</v>
      </c>
      <c r="B65" s="41"/>
      <c r="C65" s="41"/>
      <c r="D65" s="41"/>
      <c r="E65" s="26" t="s">
        <v>54</v>
      </c>
      <c r="F65" s="26"/>
      <c r="G65" s="26">
        <v>116</v>
      </c>
      <c r="H65" s="26"/>
      <c r="I65" s="42">
        <f>SUM(I66:I67)</f>
        <v>116</v>
      </c>
      <c r="J65"/>
      <c r="K65"/>
    </row>
    <row r="66" spans="1:11" ht="15.75" customHeight="1">
      <c r="A66" s="39" t="s">
        <v>63</v>
      </c>
      <c r="B66" s="39"/>
      <c r="C66" s="39"/>
      <c r="D66" s="39"/>
      <c r="E66" s="26" t="s">
        <v>54</v>
      </c>
      <c r="F66" s="26"/>
      <c r="G66" s="26">
        <v>21</v>
      </c>
      <c r="H66" s="26"/>
      <c r="I66" s="42">
        <v>21</v>
      </c>
      <c r="J66"/>
      <c r="K66"/>
    </row>
    <row r="67" spans="1:11" ht="15.75" customHeight="1">
      <c r="A67" s="39" t="s">
        <v>64</v>
      </c>
      <c r="B67" s="39"/>
      <c r="C67" s="39"/>
      <c r="D67" s="39"/>
      <c r="E67" s="26" t="s">
        <v>54</v>
      </c>
      <c r="F67" s="26"/>
      <c r="G67" s="26">
        <v>95</v>
      </c>
      <c r="H67" s="26"/>
      <c r="I67" s="42">
        <v>95</v>
      </c>
      <c r="J67"/>
      <c r="K67"/>
    </row>
    <row r="68" spans="1:11" ht="15.75" customHeight="1">
      <c r="A68" s="26" t="s">
        <v>65</v>
      </c>
      <c r="B68" s="26"/>
      <c r="C68" s="26"/>
      <c r="D68" s="26"/>
      <c r="E68" s="26" t="s">
        <v>54</v>
      </c>
      <c r="F68" s="26"/>
      <c r="G68" s="26"/>
      <c r="H68" s="26"/>
      <c r="I68" s="42"/>
      <c r="J68"/>
      <c r="K68"/>
    </row>
    <row r="69" spans="1:11" ht="15.75" customHeight="1">
      <c r="A69" s="43" t="s">
        <v>66</v>
      </c>
      <c r="B69" s="43"/>
      <c r="C69" s="43"/>
      <c r="D69" s="43"/>
      <c r="E69" s="26"/>
      <c r="F69" s="26"/>
      <c r="G69" s="26"/>
      <c r="H69" s="26"/>
      <c r="I69" s="42"/>
      <c r="J69"/>
      <c r="K69"/>
    </row>
    <row r="70" spans="1:11" ht="15.75" customHeight="1">
      <c r="A70" s="39" t="s">
        <v>67</v>
      </c>
      <c r="B70" s="39"/>
      <c r="C70" s="39"/>
      <c r="D70" s="39"/>
      <c r="E70" s="26" t="s">
        <v>54</v>
      </c>
      <c r="F70" s="26"/>
      <c r="G70" s="26"/>
      <c r="H70" s="26"/>
      <c r="I70" s="42"/>
      <c r="J70"/>
      <c r="K70"/>
    </row>
    <row r="71" spans="1:11" ht="15.75" customHeight="1">
      <c r="A71" s="39" t="s">
        <v>68</v>
      </c>
      <c r="B71" s="39"/>
      <c r="C71" s="39"/>
      <c r="D71" s="39"/>
      <c r="E71" s="26" t="s">
        <v>54</v>
      </c>
      <c r="F71" s="26"/>
      <c r="G71" s="26"/>
      <c r="H71" s="26"/>
      <c r="I71" s="42"/>
      <c r="J71"/>
      <c r="K71"/>
    </row>
    <row r="72" spans="1:11" ht="15.75" customHeight="1">
      <c r="A72" s="39" t="s">
        <v>69</v>
      </c>
      <c r="B72" s="39"/>
      <c r="C72" s="39"/>
      <c r="D72" s="39"/>
      <c r="E72" s="26" t="s">
        <v>54</v>
      </c>
      <c r="F72" s="26"/>
      <c r="G72" s="26"/>
      <c r="H72" s="26"/>
      <c r="I72" s="42"/>
      <c r="J72"/>
      <c r="K72"/>
    </row>
    <row r="73" spans="1:11" ht="68.25" customHeight="1">
      <c r="A73" s="41" t="s">
        <v>70</v>
      </c>
      <c r="B73" s="41"/>
      <c r="C73" s="41"/>
      <c r="D73" s="41"/>
      <c r="E73" s="26" t="s">
        <v>71</v>
      </c>
      <c r="F73" s="26"/>
      <c r="G73" s="44"/>
      <c r="H73" s="44"/>
      <c r="I73" s="45"/>
      <c r="J73"/>
      <c r="K73"/>
    </row>
    <row r="74" spans="1:11" ht="18.75" customHeight="1">
      <c r="A74" s="41" t="s">
        <v>72</v>
      </c>
      <c r="B74" s="41"/>
      <c r="C74" s="41"/>
      <c r="D74" s="41"/>
      <c r="E74" s="43" t="s">
        <v>71</v>
      </c>
      <c r="F74" s="43"/>
      <c r="G74" s="43"/>
      <c r="H74" s="43"/>
      <c r="I74" s="45"/>
      <c r="J74"/>
      <c r="K74"/>
    </row>
    <row r="75" spans="1:11" ht="18.75" customHeight="1">
      <c r="A75" s="41" t="s">
        <v>73</v>
      </c>
      <c r="B75" s="41"/>
      <c r="C75" s="41"/>
      <c r="D75" s="41"/>
      <c r="E75" s="43" t="s">
        <v>71</v>
      </c>
      <c r="F75" s="43"/>
      <c r="G75" s="46">
        <f>SUM(G67/G65)*100</f>
        <v>81.89655172413794</v>
      </c>
      <c r="H75" s="46"/>
      <c r="I75" s="45">
        <f>SUM(I67/I65)*100</f>
        <v>81.89655172413794</v>
      </c>
      <c r="J75"/>
      <c r="K75"/>
    </row>
    <row r="76" spans="1:11" ht="18.75" customHeight="1">
      <c r="A76" s="41" t="s">
        <v>74</v>
      </c>
      <c r="B76" s="41"/>
      <c r="C76" s="41"/>
      <c r="D76" s="41"/>
      <c r="E76" s="43" t="s">
        <v>71</v>
      </c>
      <c r="F76" s="43"/>
      <c r="G76" s="46">
        <f>SUM(G66/G65)*100</f>
        <v>18.103448275862068</v>
      </c>
      <c r="H76" s="46"/>
      <c r="I76" s="45">
        <f>SUM(I66/I65)*100</f>
        <v>18.103448275862068</v>
      </c>
      <c r="J76"/>
      <c r="K76"/>
    </row>
    <row r="77" spans="1:11" ht="38.25" customHeight="1">
      <c r="A77" s="41" t="s">
        <v>75</v>
      </c>
      <c r="B77" s="41"/>
      <c r="C77" s="41"/>
      <c r="D77" s="41"/>
      <c r="E77" s="26" t="s">
        <v>76</v>
      </c>
      <c r="F77" s="26"/>
      <c r="G77" s="44">
        <f>SUM(G79+G80+G81)/3</f>
        <v>21803.333333333332</v>
      </c>
      <c r="H77" s="44"/>
      <c r="I77" s="45">
        <f>SUM(I79:I81)/3</f>
        <v>25797.666666666668</v>
      </c>
      <c r="J77" s="47"/>
      <c r="K77"/>
    </row>
    <row r="78" spans="1:11" ht="15.75" customHeight="1">
      <c r="A78" s="43" t="s">
        <v>72</v>
      </c>
      <c r="B78" s="43"/>
      <c r="C78" s="43"/>
      <c r="D78" s="43"/>
      <c r="E78" s="26" t="s">
        <v>76</v>
      </c>
      <c r="F78" s="26"/>
      <c r="G78" s="26"/>
      <c r="H78" s="26"/>
      <c r="I78" s="42"/>
      <c r="J78"/>
      <c r="K78"/>
    </row>
    <row r="79" spans="1:11" ht="15.75" customHeight="1">
      <c r="A79" s="39" t="s">
        <v>77</v>
      </c>
      <c r="B79" s="39"/>
      <c r="C79" s="39"/>
      <c r="D79" s="39"/>
      <c r="E79" s="26" t="s">
        <v>76</v>
      </c>
      <c r="F79" s="26"/>
      <c r="G79" s="26">
        <v>28021</v>
      </c>
      <c r="H79" s="26"/>
      <c r="I79" s="42">
        <v>32224</v>
      </c>
      <c r="J79"/>
      <c r="K79"/>
    </row>
    <row r="80" spans="1:11" ht="15.75" customHeight="1">
      <c r="A80" s="39" t="s">
        <v>78</v>
      </c>
      <c r="B80" s="39"/>
      <c r="C80" s="39"/>
      <c r="D80" s="39"/>
      <c r="E80" s="26" t="s">
        <v>76</v>
      </c>
      <c r="F80" s="26"/>
      <c r="G80" s="26">
        <v>19954</v>
      </c>
      <c r="H80" s="26"/>
      <c r="I80" s="42">
        <v>25119</v>
      </c>
      <c r="J80"/>
      <c r="K80"/>
    </row>
    <row r="81" spans="1:11" ht="15.75" customHeight="1">
      <c r="A81" s="39" t="s">
        <v>79</v>
      </c>
      <c r="B81" s="39"/>
      <c r="C81" s="39"/>
      <c r="D81" s="39"/>
      <c r="E81" s="26" t="s">
        <v>76</v>
      </c>
      <c r="F81" s="26"/>
      <c r="G81" s="26">
        <v>17435</v>
      </c>
      <c r="H81" s="26"/>
      <c r="I81" s="42">
        <v>20050</v>
      </c>
      <c r="J81"/>
      <c r="K81"/>
    </row>
    <row r="82" spans="1:11" ht="49.5" customHeight="1">
      <c r="A82" s="41" t="s">
        <v>80</v>
      </c>
      <c r="B82" s="41"/>
      <c r="C82" s="41"/>
      <c r="D82" s="41"/>
      <c r="E82" s="26" t="s">
        <v>71</v>
      </c>
      <c r="F82" s="26"/>
      <c r="G82" s="48">
        <v>72.81</v>
      </c>
      <c r="H82" s="48"/>
      <c r="I82" s="49">
        <f>SUM(J116/J115)*100</f>
        <v>67.07055070061982</v>
      </c>
      <c r="J82"/>
      <c r="K82"/>
    </row>
    <row r="83" spans="1:11" ht="38.25" customHeight="1">
      <c r="A83" s="41" t="s">
        <v>81</v>
      </c>
      <c r="B83" s="41"/>
      <c r="C83" s="41"/>
      <c r="D83" s="41"/>
      <c r="E83" s="26" t="s">
        <v>82</v>
      </c>
      <c r="F83" s="26"/>
      <c r="G83" s="26">
        <v>669.2</v>
      </c>
      <c r="H83" s="26"/>
      <c r="I83" s="42">
        <v>669.2</v>
      </c>
      <c r="J83"/>
      <c r="K83"/>
    </row>
    <row r="84" spans="1:11" ht="30.75" customHeight="1">
      <c r="A84" s="41" t="s">
        <v>83</v>
      </c>
      <c r="B84" s="41"/>
      <c r="C84" s="41"/>
      <c r="D84" s="41"/>
      <c r="E84" s="26" t="s">
        <v>82</v>
      </c>
      <c r="F84" s="26"/>
      <c r="G84" s="26">
        <v>0</v>
      </c>
      <c r="H84" s="26"/>
      <c r="I84" s="42">
        <v>0</v>
      </c>
      <c r="J84"/>
      <c r="K84"/>
    </row>
    <row r="85" spans="1:12" ht="15.75" customHeight="1">
      <c r="A85" s="50" t="s">
        <v>84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</row>
    <row r="86" spans="1:12" ht="30" customHeight="1">
      <c r="A86" s="51" t="s">
        <v>49</v>
      </c>
      <c r="B86" s="51"/>
      <c r="C86" s="52"/>
      <c r="D86" s="52" t="s">
        <v>85</v>
      </c>
      <c r="E86" s="52" t="s">
        <v>86</v>
      </c>
      <c r="F86" s="52" t="s">
        <v>87</v>
      </c>
      <c r="G86" s="52" t="s">
        <v>88</v>
      </c>
      <c r="H86" s="52" t="s">
        <v>89</v>
      </c>
      <c r="I86" s="52" t="s">
        <v>90</v>
      </c>
      <c r="J86" s="53" t="s">
        <v>31</v>
      </c>
      <c r="K86" s="54"/>
      <c r="L86" s="54"/>
    </row>
    <row r="87" spans="1:12" ht="68.25" customHeight="1">
      <c r="A87" s="51"/>
      <c r="B87" s="51"/>
      <c r="C87" s="52"/>
      <c r="D87" s="52"/>
      <c r="E87" s="52"/>
      <c r="F87" s="52"/>
      <c r="G87" s="52"/>
      <c r="H87" s="52"/>
      <c r="I87" s="52"/>
      <c r="J87" s="53" t="s">
        <v>91</v>
      </c>
      <c r="K87"/>
      <c r="L87"/>
    </row>
    <row r="88" spans="1:12" ht="31.5" customHeight="1">
      <c r="A88" s="55" t="s">
        <v>92</v>
      </c>
      <c r="B88" s="55"/>
      <c r="C88" s="56"/>
      <c r="D88" s="56"/>
      <c r="E88" s="56"/>
      <c r="F88" s="56"/>
      <c r="G88" s="56"/>
      <c r="H88" s="56"/>
      <c r="I88" s="56"/>
      <c r="J88" s="57">
        <f>J91+J92+J93</f>
        <v>0</v>
      </c>
      <c r="K88"/>
      <c r="L88"/>
    </row>
    <row r="89" spans="1:12" ht="20.25" customHeight="1">
      <c r="A89" s="55" t="s">
        <v>66</v>
      </c>
      <c r="B89" s="55"/>
      <c r="C89" s="58"/>
      <c r="D89" s="58"/>
      <c r="E89" s="58"/>
      <c r="F89" s="58"/>
      <c r="G89" s="58"/>
      <c r="H89" s="58"/>
      <c r="I89" s="58"/>
      <c r="J89" s="59"/>
      <c r="K89"/>
      <c r="L89"/>
    </row>
    <row r="90" spans="1:12" ht="21" customHeight="1">
      <c r="A90" s="60" t="s">
        <v>93</v>
      </c>
      <c r="B90" s="60"/>
      <c r="C90" s="58"/>
      <c r="D90" s="58"/>
      <c r="E90" s="58"/>
      <c r="F90" s="58"/>
      <c r="G90" s="58"/>
      <c r="H90" s="58"/>
      <c r="I90" s="58"/>
      <c r="J90" s="59"/>
      <c r="K90"/>
      <c r="L90"/>
    </row>
    <row r="91" spans="1:12" ht="21.75" customHeight="1">
      <c r="A91" s="60" t="s">
        <v>94</v>
      </c>
      <c r="B91" s="60"/>
      <c r="C91" s="58"/>
      <c r="D91" s="58"/>
      <c r="E91" s="58"/>
      <c r="F91" s="58"/>
      <c r="G91" s="58"/>
      <c r="H91" s="58"/>
      <c r="I91" s="58"/>
      <c r="J91" s="59"/>
      <c r="K91"/>
      <c r="L91"/>
    </row>
    <row r="92" spans="1:12" ht="18" customHeight="1">
      <c r="A92" s="60" t="s">
        <v>95</v>
      </c>
      <c r="B92" s="60"/>
      <c r="C92" s="58"/>
      <c r="D92" s="58"/>
      <c r="E92" s="58"/>
      <c r="F92" s="58"/>
      <c r="G92" s="58"/>
      <c r="H92" s="58"/>
      <c r="I92" s="58"/>
      <c r="J92" s="59"/>
      <c r="K92"/>
      <c r="L92"/>
    </row>
    <row r="93" spans="1:12" ht="27.75" customHeight="1">
      <c r="A93" s="61" t="s">
        <v>96</v>
      </c>
      <c r="B93" s="61"/>
      <c r="C93" s="58"/>
      <c r="D93" s="58"/>
      <c r="E93" s="58"/>
      <c r="F93" s="58"/>
      <c r="G93" s="58"/>
      <c r="H93" s="58"/>
      <c r="I93" s="58"/>
      <c r="J93" s="59"/>
      <c r="K93"/>
      <c r="L93"/>
    </row>
    <row r="94" spans="1:12" ht="15.75" customHeight="1">
      <c r="A94" s="62" t="s">
        <v>97</v>
      </c>
      <c r="B94" s="62"/>
      <c r="C94" s="63" t="s">
        <v>98</v>
      </c>
      <c r="D94" s="63" t="s">
        <v>99</v>
      </c>
      <c r="E94" s="63" t="s">
        <v>100</v>
      </c>
      <c r="F94" s="63" t="s">
        <v>98</v>
      </c>
      <c r="G94" s="64" t="s">
        <v>101</v>
      </c>
      <c r="H94" s="63" t="s">
        <v>102</v>
      </c>
      <c r="I94" s="63"/>
      <c r="J94" s="65">
        <f>J96+J100+J111</f>
        <v>54145699.00000001</v>
      </c>
      <c r="K94"/>
      <c r="L94"/>
    </row>
    <row r="95" spans="1:12" ht="15.75" customHeight="1">
      <c r="A95" s="66" t="s">
        <v>103</v>
      </c>
      <c r="B95" s="66"/>
      <c r="C95" s="58"/>
      <c r="D95" s="58"/>
      <c r="E95" s="58"/>
      <c r="F95" s="58"/>
      <c r="G95" s="58"/>
      <c r="H95" s="58"/>
      <c r="I95" s="58"/>
      <c r="J95" s="59"/>
      <c r="K95"/>
      <c r="L95"/>
    </row>
    <row r="96" spans="1:12" ht="35.25" customHeight="1">
      <c r="A96" s="67" t="s">
        <v>104</v>
      </c>
      <c r="B96" s="67"/>
      <c r="C96" s="68"/>
      <c r="D96" s="68"/>
      <c r="E96" s="68"/>
      <c r="F96" s="68"/>
      <c r="G96" s="68"/>
      <c r="H96" s="68"/>
      <c r="I96" s="69"/>
      <c r="J96" s="70">
        <f>'приложение 1на 31.12.16г'!L47-1043.27</f>
        <v>54144655.730000004</v>
      </c>
      <c r="K96"/>
      <c r="L96"/>
    </row>
    <row r="97" spans="1:12" ht="15" customHeight="1" hidden="1">
      <c r="A97" s="71" t="s">
        <v>105</v>
      </c>
      <c r="B97" s="71"/>
      <c r="C97" s="68"/>
      <c r="D97" s="68"/>
      <c r="E97" s="68"/>
      <c r="F97" s="68"/>
      <c r="G97" s="68"/>
      <c r="H97" s="68"/>
      <c r="I97" s="69"/>
      <c r="J97" s="59"/>
      <c r="K97"/>
      <c r="L97"/>
    </row>
    <row r="98" spans="1:12" ht="53.25" customHeight="1" hidden="1">
      <c r="A98" s="72" t="s">
        <v>106</v>
      </c>
      <c r="B98" s="72"/>
      <c r="C98" s="68"/>
      <c r="D98" s="68"/>
      <c r="E98" s="68"/>
      <c r="F98" s="68"/>
      <c r="G98" s="68"/>
      <c r="H98" s="68"/>
      <c r="I98" s="69"/>
      <c r="J98" s="59"/>
      <c r="K98"/>
      <c r="L98"/>
    </row>
    <row r="99" spans="1:12" ht="109.5" customHeight="1" hidden="1">
      <c r="A99" s="72" t="s">
        <v>107</v>
      </c>
      <c r="B99" s="72"/>
      <c r="C99" s="68"/>
      <c r="D99" s="68"/>
      <c r="E99" s="68"/>
      <c r="F99" s="68"/>
      <c r="G99" s="68"/>
      <c r="H99" s="68"/>
      <c r="I99" s="69"/>
      <c r="J99" s="73">
        <v>0</v>
      </c>
      <c r="K99"/>
      <c r="L99"/>
    </row>
    <row r="100" spans="1:12" ht="19.5" customHeight="1">
      <c r="A100" s="67" t="s">
        <v>108</v>
      </c>
      <c r="B100" s="67"/>
      <c r="C100" s="68"/>
      <c r="D100" s="68"/>
      <c r="E100" s="68"/>
      <c r="F100" s="68"/>
      <c r="G100" s="68"/>
      <c r="H100" s="68"/>
      <c r="I100" s="74"/>
      <c r="J100" s="42">
        <v>1043.27</v>
      </c>
      <c r="K100"/>
      <c r="L100"/>
    </row>
    <row r="101" spans="1:12" ht="13.5" customHeight="1">
      <c r="A101" s="75" t="s">
        <v>105</v>
      </c>
      <c r="B101" s="75"/>
      <c r="C101" s="68"/>
      <c r="D101" s="68"/>
      <c r="E101" s="68"/>
      <c r="F101" s="68"/>
      <c r="G101" s="68"/>
      <c r="H101" s="68"/>
      <c r="I101" s="69"/>
      <c r="J101" s="59"/>
      <c r="K101"/>
      <c r="L101"/>
    </row>
    <row r="102" spans="1:12" ht="41.25" customHeight="1">
      <c r="A102" s="76" t="s">
        <v>109</v>
      </c>
      <c r="B102" s="76"/>
      <c r="C102" s="77"/>
      <c r="D102" s="77"/>
      <c r="E102" s="77"/>
      <c r="F102" s="77"/>
      <c r="G102" s="77"/>
      <c r="H102" s="77"/>
      <c r="I102" s="69"/>
      <c r="J102" s="59">
        <v>1043.27</v>
      </c>
      <c r="K102"/>
      <c r="L102"/>
    </row>
    <row r="103" spans="1:12" ht="60" customHeight="1" hidden="1">
      <c r="A103" s="72" t="s">
        <v>110</v>
      </c>
      <c r="B103" s="72"/>
      <c r="C103" s="68"/>
      <c r="D103" s="68"/>
      <c r="E103" s="68"/>
      <c r="F103" s="68"/>
      <c r="G103" s="68"/>
      <c r="H103" s="68"/>
      <c r="I103" s="69"/>
      <c r="J103" s="59"/>
      <c r="K103"/>
      <c r="L103"/>
    </row>
    <row r="104" spans="1:12" ht="35.25" customHeight="1" hidden="1">
      <c r="A104" s="72" t="s">
        <v>111</v>
      </c>
      <c r="B104" s="72"/>
      <c r="C104" s="68"/>
      <c r="D104" s="68"/>
      <c r="E104" s="68"/>
      <c r="F104" s="68"/>
      <c r="G104" s="68"/>
      <c r="H104" s="68"/>
      <c r="I104" s="69"/>
      <c r="J104" s="59"/>
      <c r="K104"/>
      <c r="L104"/>
    </row>
    <row r="105" spans="1:12" ht="24.75" customHeight="1" hidden="1">
      <c r="A105" s="78" t="s">
        <v>112</v>
      </c>
      <c r="B105" s="78"/>
      <c r="C105" s="68"/>
      <c r="D105" s="68"/>
      <c r="E105" s="68"/>
      <c r="F105" s="68"/>
      <c r="G105" s="68"/>
      <c r="H105" s="68"/>
      <c r="I105" s="69"/>
      <c r="J105" s="59">
        <v>0</v>
      </c>
      <c r="K105"/>
      <c r="L105"/>
    </row>
    <row r="106" spans="1:12" ht="58.5" customHeight="1" hidden="1">
      <c r="A106" s="72" t="s">
        <v>113</v>
      </c>
      <c r="B106" s="72"/>
      <c r="C106" s="68"/>
      <c r="D106" s="68"/>
      <c r="E106" s="68"/>
      <c r="F106" s="68"/>
      <c r="G106" s="68"/>
      <c r="H106" s="68"/>
      <c r="I106" s="69"/>
      <c r="J106" s="59"/>
      <c r="K106"/>
      <c r="L106"/>
    </row>
    <row r="107" spans="1:12" ht="48" customHeight="1" hidden="1">
      <c r="A107" s="72" t="s">
        <v>114</v>
      </c>
      <c r="B107" s="72"/>
      <c r="C107" s="68"/>
      <c r="D107" s="68"/>
      <c r="E107" s="68"/>
      <c r="F107" s="68"/>
      <c r="G107" s="68"/>
      <c r="H107" s="68"/>
      <c r="I107" s="69"/>
      <c r="J107" s="59"/>
      <c r="K107"/>
      <c r="L107"/>
    </row>
    <row r="108" spans="1:12" ht="49.5" customHeight="1" hidden="1">
      <c r="A108" s="72" t="s">
        <v>115</v>
      </c>
      <c r="B108" s="72"/>
      <c r="C108" s="68"/>
      <c r="D108" s="68"/>
      <c r="E108" s="68"/>
      <c r="F108" s="68"/>
      <c r="G108" s="68"/>
      <c r="H108" s="68"/>
      <c r="I108" s="69"/>
      <c r="J108" s="59"/>
      <c r="K108"/>
      <c r="L108"/>
    </row>
    <row r="109" spans="1:12" ht="40.5" customHeight="1" hidden="1">
      <c r="A109" s="72" t="s">
        <v>116</v>
      </c>
      <c r="B109" s="72"/>
      <c r="C109" s="68"/>
      <c r="D109" s="68"/>
      <c r="E109" s="68"/>
      <c r="F109" s="68"/>
      <c r="G109" s="68"/>
      <c r="H109" s="68"/>
      <c r="I109" s="69"/>
      <c r="J109" s="59"/>
      <c r="K109"/>
      <c r="L109"/>
    </row>
    <row r="110" spans="1:12" ht="18" customHeight="1">
      <c r="A110" s="67" t="s">
        <v>117</v>
      </c>
      <c r="B110" s="67"/>
      <c r="C110" s="79"/>
      <c r="D110" s="79"/>
      <c r="E110" s="79"/>
      <c r="F110" s="79"/>
      <c r="G110" s="79"/>
      <c r="H110" s="79"/>
      <c r="I110" s="69"/>
      <c r="J110" s="59"/>
      <c r="K110"/>
      <c r="L110"/>
    </row>
    <row r="111" spans="1:12" ht="20.25" customHeight="1">
      <c r="A111" s="80" t="s">
        <v>118</v>
      </c>
      <c r="B111" s="80"/>
      <c r="C111" s="68"/>
      <c r="D111" s="68"/>
      <c r="E111" s="68"/>
      <c r="F111" s="68"/>
      <c r="G111" s="68"/>
      <c r="H111" s="68"/>
      <c r="I111" s="69"/>
      <c r="J111" s="59"/>
      <c r="K111"/>
      <c r="L111"/>
    </row>
    <row r="112" spans="1:12" ht="105.75" customHeight="1">
      <c r="A112" s="72" t="s">
        <v>119</v>
      </c>
      <c r="B112" s="72"/>
      <c r="C112" s="68" t="s">
        <v>120</v>
      </c>
      <c r="D112" s="68"/>
      <c r="E112" s="68"/>
      <c r="F112" s="68"/>
      <c r="G112" s="68"/>
      <c r="H112" s="68"/>
      <c r="I112" s="69"/>
      <c r="J112" s="59"/>
      <c r="K112"/>
      <c r="L112"/>
    </row>
    <row r="113" spans="1:12" ht="32.25" customHeight="1">
      <c r="A113" s="72" t="s">
        <v>121</v>
      </c>
      <c r="B113" s="72"/>
      <c r="C113" s="68" t="s">
        <v>122</v>
      </c>
      <c r="D113" s="68"/>
      <c r="E113" s="68"/>
      <c r="F113" s="68"/>
      <c r="G113" s="68"/>
      <c r="H113" s="68"/>
      <c r="I113" s="69"/>
      <c r="J113" s="59"/>
      <c r="K113"/>
      <c r="L113"/>
    </row>
    <row r="114" spans="1:12" ht="33.75" customHeight="1">
      <c r="A114" s="72" t="s">
        <v>123</v>
      </c>
      <c r="B114" s="72"/>
      <c r="C114" s="68" t="s">
        <v>124</v>
      </c>
      <c r="D114" s="68"/>
      <c r="E114" s="68"/>
      <c r="F114" s="68"/>
      <c r="G114" s="68"/>
      <c r="H114" s="68"/>
      <c r="I114" s="69"/>
      <c r="J114" s="59"/>
      <c r="K114"/>
      <c r="L114"/>
    </row>
    <row r="115" spans="1:12" ht="15.75" customHeight="1">
      <c r="A115" s="62" t="s">
        <v>125</v>
      </c>
      <c r="B115" s="62"/>
      <c r="C115" s="63"/>
      <c r="D115" s="63"/>
      <c r="E115" s="63"/>
      <c r="F115" s="63"/>
      <c r="G115" s="63"/>
      <c r="H115" s="63"/>
      <c r="I115" s="63"/>
      <c r="J115" s="65">
        <f>SUM(J116:J127)</f>
        <v>54145699</v>
      </c>
      <c r="K115"/>
      <c r="L115"/>
    </row>
    <row r="116" spans="1:12" ht="24" customHeight="1">
      <c r="A116" s="81" t="s">
        <v>126</v>
      </c>
      <c r="B116" s="81"/>
      <c r="C116" s="82"/>
      <c r="D116" s="82" t="s">
        <v>99</v>
      </c>
      <c r="E116" s="82" t="s">
        <v>100</v>
      </c>
      <c r="F116" s="82" t="s">
        <v>98</v>
      </c>
      <c r="G116" s="82"/>
      <c r="H116" s="82"/>
      <c r="I116" s="83" t="s">
        <v>127</v>
      </c>
      <c r="J116" s="84">
        <f>'приложение 1на 31.12.16г'!M49+'приложение 1на 31.12.16г'!N49</f>
        <v>36315818.5</v>
      </c>
      <c r="K116"/>
      <c r="L116"/>
    </row>
    <row r="117" spans="1:12" ht="30.75" customHeight="1" hidden="1">
      <c r="A117" s="81" t="s">
        <v>128</v>
      </c>
      <c r="B117" s="81"/>
      <c r="C117" s="82"/>
      <c r="D117" s="82" t="s">
        <v>99</v>
      </c>
      <c r="E117" s="82" t="s">
        <v>100</v>
      </c>
      <c r="F117" s="82" t="s">
        <v>98</v>
      </c>
      <c r="G117" s="82"/>
      <c r="H117" s="82"/>
      <c r="I117" s="83" t="s">
        <v>129</v>
      </c>
      <c r="J117" s="70">
        <v>0</v>
      </c>
      <c r="K117"/>
      <c r="L117"/>
    </row>
    <row r="118" spans="1:12" ht="35.25" customHeight="1">
      <c r="A118" s="81" t="s">
        <v>130</v>
      </c>
      <c r="B118" s="81"/>
      <c r="C118" s="82"/>
      <c r="D118" s="82" t="s">
        <v>99</v>
      </c>
      <c r="E118" s="82" t="s">
        <v>100</v>
      </c>
      <c r="F118" s="82" t="s">
        <v>98</v>
      </c>
      <c r="G118" s="82"/>
      <c r="H118" s="82"/>
      <c r="I118" s="83" t="s">
        <v>131</v>
      </c>
      <c r="J118" s="85">
        <f>'приложение 1на 31.12.16г'!L50</f>
        <v>10576777.5</v>
      </c>
      <c r="K118"/>
      <c r="L118"/>
    </row>
    <row r="119" spans="1:12" ht="15.75" customHeight="1">
      <c r="A119" s="81" t="s">
        <v>132</v>
      </c>
      <c r="B119" s="81"/>
      <c r="C119" s="82"/>
      <c r="D119" s="82" t="s">
        <v>99</v>
      </c>
      <c r="E119" s="82" t="s">
        <v>100</v>
      </c>
      <c r="F119" s="82" t="s">
        <v>98</v>
      </c>
      <c r="G119" s="82"/>
      <c r="H119" s="82"/>
      <c r="I119" s="83" t="s">
        <v>133</v>
      </c>
      <c r="J119" s="70">
        <v>85200</v>
      </c>
      <c r="K119"/>
      <c r="L119"/>
    </row>
    <row r="120" spans="1:12" ht="24" customHeight="1">
      <c r="A120" s="81" t="s">
        <v>134</v>
      </c>
      <c r="B120" s="81"/>
      <c r="C120" s="82"/>
      <c r="D120" s="82" t="s">
        <v>99</v>
      </c>
      <c r="E120" s="82" t="s">
        <v>100</v>
      </c>
      <c r="F120" s="82" t="s">
        <v>98</v>
      </c>
      <c r="G120" s="82"/>
      <c r="H120" s="82"/>
      <c r="I120" s="83" t="s">
        <v>135</v>
      </c>
      <c r="J120" s="70">
        <f>'приложение 1на 31.12.16г'!L53</f>
        <v>1861000</v>
      </c>
      <c r="K120"/>
      <c r="L120"/>
    </row>
    <row r="121" spans="1:12" ht="22.5" customHeight="1">
      <c r="A121" s="81" t="s">
        <v>136</v>
      </c>
      <c r="B121" s="81"/>
      <c r="C121" s="82"/>
      <c r="D121" s="82" t="s">
        <v>99</v>
      </c>
      <c r="E121" s="82" t="s">
        <v>100</v>
      </c>
      <c r="F121" s="82" t="s">
        <v>98</v>
      </c>
      <c r="G121" s="82"/>
      <c r="H121" s="82"/>
      <c r="I121" s="83" t="s">
        <v>137</v>
      </c>
      <c r="J121" s="70">
        <f>'приложение 1на 31.12.16г'!L54</f>
        <v>373000</v>
      </c>
      <c r="K121"/>
      <c r="L121"/>
    </row>
    <row r="122" spans="1:12" ht="31.5" customHeight="1">
      <c r="A122" s="81" t="s">
        <v>138</v>
      </c>
      <c r="B122" s="81"/>
      <c r="C122" s="82"/>
      <c r="D122" s="82" t="s">
        <v>99</v>
      </c>
      <c r="E122" s="82" t="s">
        <v>100</v>
      </c>
      <c r="F122" s="82" t="s">
        <v>98</v>
      </c>
      <c r="G122" s="82"/>
      <c r="H122" s="82"/>
      <c r="I122" s="83" t="s">
        <v>139</v>
      </c>
      <c r="J122" s="70">
        <v>0</v>
      </c>
      <c r="K122"/>
      <c r="L122"/>
    </row>
    <row r="123" spans="1:12" ht="21.75" customHeight="1">
      <c r="A123" s="81" t="s">
        <v>140</v>
      </c>
      <c r="B123" s="81"/>
      <c r="C123" s="82"/>
      <c r="D123" s="77" t="s">
        <v>99</v>
      </c>
      <c r="E123" s="77" t="s">
        <v>100</v>
      </c>
      <c r="F123" s="77" t="s">
        <v>98</v>
      </c>
      <c r="G123" s="77"/>
      <c r="H123" s="77"/>
      <c r="I123" s="68" t="s">
        <v>141</v>
      </c>
      <c r="J123" s="70">
        <f>'приложение 1на 31.12.16г'!L59</f>
        <v>140632.05</v>
      </c>
      <c r="K123"/>
      <c r="L123"/>
    </row>
    <row r="124" spans="1:12" ht="15.75" customHeight="1">
      <c r="A124" s="81" t="s">
        <v>142</v>
      </c>
      <c r="B124" s="81"/>
      <c r="C124" s="82"/>
      <c r="D124" s="77" t="s">
        <v>99</v>
      </c>
      <c r="E124" s="77" t="s">
        <v>100</v>
      </c>
      <c r="F124" s="77" t="s">
        <v>98</v>
      </c>
      <c r="G124" s="77"/>
      <c r="H124" s="77"/>
      <c r="I124" s="68" t="s">
        <v>143</v>
      </c>
      <c r="J124" s="70">
        <f>'приложение 1на 31.12.16г'!L62</f>
        <v>3126671.95</v>
      </c>
      <c r="K124"/>
      <c r="L124"/>
    </row>
    <row r="125" spans="1:12" ht="16.5" customHeight="1">
      <c r="A125" s="81" t="s">
        <v>144</v>
      </c>
      <c r="B125" s="81"/>
      <c r="C125" s="82"/>
      <c r="D125" s="68" t="s">
        <v>99</v>
      </c>
      <c r="E125" s="68" t="s">
        <v>100</v>
      </c>
      <c r="F125" s="77" t="s">
        <v>98</v>
      </c>
      <c r="G125" s="68"/>
      <c r="H125" s="68"/>
      <c r="I125" s="68" t="s">
        <v>145</v>
      </c>
      <c r="J125" s="70">
        <f>'приложение 1на 31.12.16г'!L68</f>
        <v>838399</v>
      </c>
      <c r="K125"/>
      <c r="L125"/>
    </row>
    <row r="126" spans="1:12" ht="31.5" customHeight="1">
      <c r="A126" s="81" t="s">
        <v>146</v>
      </c>
      <c r="B126" s="81"/>
      <c r="C126" s="82"/>
      <c r="D126" s="77" t="s">
        <v>99</v>
      </c>
      <c r="E126" s="77" t="s">
        <v>100</v>
      </c>
      <c r="F126" s="77" t="s">
        <v>98</v>
      </c>
      <c r="G126" s="77"/>
      <c r="H126" s="77"/>
      <c r="I126" s="68" t="s">
        <v>147</v>
      </c>
      <c r="J126" s="70">
        <v>0</v>
      </c>
      <c r="K126"/>
      <c r="L126"/>
    </row>
    <row r="127" spans="1:12" ht="30.75" customHeight="1">
      <c r="A127" s="81" t="s">
        <v>148</v>
      </c>
      <c r="B127" s="81"/>
      <c r="C127" s="82"/>
      <c r="D127" s="82" t="s">
        <v>99</v>
      </c>
      <c r="E127" s="82" t="s">
        <v>100</v>
      </c>
      <c r="F127" s="82" t="s">
        <v>98</v>
      </c>
      <c r="G127" s="82"/>
      <c r="H127" s="82"/>
      <c r="I127" s="83" t="s">
        <v>149</v>
      </c>
      <c r="J127" s="70">
        <f>'приложение 1на 31.12.16г'!L74</f>
        <v>828200</v>
      </c>
      <c r="K127"/>
      <c r="L127"/>
    </row>
    <row r="128" spans="1:12" ht="33" customHeight="1">
      <c r="A128" s="86" t="s">
        <v>150</v>
      </c>
      <c r="B128" s="86"/>
      <c r="C128" s="83"/>
      <c r="D128" s="83"/>
      <c r="E128" s="83"/>
      <c r="F128" s="83"/>
      <c r="G128" s="83"/>
      <c r="H128" s="83"/>
      <c r="I128" s="83"/>
      <c r="J128" s="70">
        <f>J88+J94-J115</f>
        <v>0</v>
      </c>
      <c r="K128"/>
      <c r="L128"/>
    </row>
    <row r="129" spans="1:12" ht="36.75" customHeight="1">
      <c r="A129" s="6" t="s">
        <v>151</v>
      </c>
      <c r="B129" s="6"/>
      <c r="C129" s="6"/>
      <c r="D129" s="87"/>
      <c r="E129" s="87"/>
      <c r="F129" s="87"/>
      <c r="G129" s="87"/>
      <c r="H129" s="87"/>
      <c r="I129" s="88"/>
      <c r="J129" s="89"/>
      <c r="K129" s="90" t="s">
        <v>152</v>
      </c>
      <c r="L129" s="90"/>
    </row>
    <row r="130" spans="1:12" ht="15.75" customHeight="1">
      <c r="A130" s="91"/>
      <c r="B130" s="92" t="s">
        <v>153</v>
      </c>
      <c r="C130" s="87"/>
      <c r="D130" s="87"/>
      <c r="E130" s="87"/>
      <c r="F130" s="87"/>
      <c r="G130" s="87"/>
      <c r="H130" s="87"/>
      <c r="I130" s="93"/>
      <c r="J130" s="93"/>
      <c r="K130" s="94" t="s">
        <v>154</v>
      </c>
      <c r="L130" s="94"/>
    </row>
    <row r="131" spans="1:12" ht="15.75" customHeight="1">
      <c r="A131" s="6" t="s">
        <v>155</v>
      </c>
      <c r="B131" s="6"/>
      <c r="C131" s="6"/>
      <c r="D131" s="87"/>
      <c r="E131" s="87"/>
      <c r="F131" s="87"/>
      <c r="G131" s="87"/>
      <c r="H131" s="87"/>
      <c r="I131" s="88"/>
      <c r="J131" s="89"/>
      <c r="K131" s="90" t="s">
        <v>156</v>
      </c>
      <c r="L131" s="90"/>
    </row>
    <row r="132" spans="1:12" ht="15.75" customHeight="1">
      <c r="A132" s="91"/>
      <c r="B132" s="91"/>
      <c r="C132" s="87"/>
      <c r="D132" s="87"/>
      <c r="E132" s="87"/>
      <c r="F132" s="87"/>
      <c r="G132" s="87"/>
      <c r="H132" s="87"/>
      <c r="I132" s="93"/>
      <c r="J132" s="93"/>
      <c r="K132" s="94" t="s">
        <v>154</v>
      </c>
      <c r="L132" s="94"/>
    </row>
    <row r="133" spans="1:12" ht="15.75" customHeight="1">
      <c r="A133" s="6" t="s">
        <v>157</v>
      </c>
      <c r="B133" s="6"/>
      <c r="C133" s="6"/>
      <c r="D133" s="95" t="s">
        <v>155</v>
      </c>
      <c r="E133" s="95"/>
      <c r="F133" s="95"/>
      <c r="G133" s="95"/>
      <c r="H133" s="88"/>
      <c r="I133" s="96"/>
      <c r="J133" s="97" t="s">
        <v>158</v>
      </c>
      <c r="K133" s="97"/>
      <c r="L133" s="97"/>
    </row>
    <row r="134" spans="1:12" ht="15" customHeight="1">
      <c r="A134" s="91"/>
      <c r="B134" s="91"/>
      <c r="C134" s="87"/>
      <c r="D134" s="96" t="s">
        <v>159</v>
      </c>
      <c r="E134" s="96"/>
      <c r="F134" s="96"/>
      <c r="G134" s="98"/>
      <c r="H134" s="99" t="s">
        <v>160</v>
      </c>
      <c r="I134" s="99"/>
      <c r="J134" s="8" t="s">
        <v>154</v>
      </c>
      <c r="K134" s="8"/>
      <c r="L134" s="94" t="s">
        <v>161</v>
      </c>
    </row>
    <row r="137" ht="17.25"/>
  </sheetData>
  <sheetProtection selectLockedCells="1" selectUnlockedCells="1"/>
  <mergeCells count="214">
    <mergeCell ref="A1:F1"/>
    <mergeCell ref="I1:L1"/>
    <mergeCell ref="B2:D2"/>
    <mergeCell ref="H2:L2"/>
    <mergeCell ref="A3:E3"/>
    <mergeCell ref="H3:M3"/>
    <mergeCell ref="A4:E4"/>
    <mergeCell ref="H4:M4"/>
    <mergeCell ref="A6:B6"/>
    <mergeCell ref="C6:E6"/>
    <mergeCell ref="H6:M6"/>
    <mergeCell ref="B8:L8"/>
    <mergeCell ref="E9:J9"/>
    <mergeCell ref="A11:D11"/>
    <mergeCell ref="E11:L11"/>
    <mergeCell ref="B12:C12"/>
    <mergeCell ref="A13:D13"/>
    <mergeCell ref="E13:L13"/>
    <mergeCell ref="A14:B14"/>
    <mergeCell ref="C14:H14"/>
    <mergeCell ref="A16:D16"/>
    <mergeCell ref="E16:K16"/>
    <mergeCell ref="A19:B19"/>
    <mergeCell ref="A31:L31"/>
    <mergeCell ref="A32:L32"/>
    <mergeCell ref="A33:L33"/>
    <mergeCell ref="A34:L34"/>
    <mergeCell ref="A35:L35"/>
    <mergeCell ref="A36:K36"/>
    <mergeCell ref="A37:K37"/>
    <mergeCell ref="A38:L38"/>
    <mergeCell ref="A39:K39"/>
    <mergeCell ref="A40:K40"/>
    <mergeCell ref="A41:K41"/>
    <mergeCell ref="A42:K42"/>
    <mergeCell ref="A43:K43"/>
    <mergeCell ref="A44:K44"/>
    <mergeCell ref="A45:K45"/>
    <mergeCell ref="A46:K46"/>
    <mergeCell ref="A47:L47"/>
    <mergeCell ref="A48:K48"/>
    <mergeCell ref="A49:K49"/>
    <mergeCell ref="A50:K50"/>
    <mergeCell ref="A51:L51"/>
    <mergeCell ref="A52:K52"/>
    <mergeCell ref="A53:K53"/>
    <mergeCell ref="A54:K54"/>
    <mergeCell ref="A55:L55"/>
    <mergeCell ref="A56:D56"/>
    <mergeCell ref="E56:F56"/>
    <mergeCell ref="G56:H56"/>
    <mergeCell ref="A57:D57"/>
    <mergeCell ref="E57:F57"/>
    <mergeCell ref="G57:H57"/>
    <mergeCell ref="A58:D58"/>
    <mergeCell ref="E58:F58"/>
    <mergeCell ref="G58:H58"/>
    <mergeCell ref="A59:D59"/>
    <mergeCell ref="E59:F59"/>
    <mergeCell ref="G59:H59"/>
    <mergeCell ref="A60:D60"/>
    <mergeCell ref="E60:F60"/>
    <mergeCell ref="G60:H60"/>
    <mergeCell ref="A61:D61"/>
    <mergeCell ref="E61:F61"/>
    <mergeCell ref="G61:H61"/>
    <mergeCell ref="A62:D62"/>
    <mergeCell ref="E62:F62"/>
    <mergeCell ref="G62:H62"/>
    <mergeCell ref="A63:D63"/>
    <mergeCell ref="E63:F63"/>
    <mergeCell ref="G63:H63"/>
    <mergeCell ref="A64:D64"/>
    <mergeCell ref="E64:F64"/>
    <mergeCell ref="G64:H64"/>
    <mergeCell ref="A65:D65"/>
    <mergeCell ref="E65:F65"/>
    <mergeCell ref="G65:H65"/>
    <mergeCell ref="A66:D66"/>
    <mergeCell ref="E66:F66"/>
    <mergeCell ref="G66:H66"/>
    <mergeCell ref="A67:D67"/>
    <mergeCell ref="E67:F67"/>
    <mergeCell ref="G67:H67"/>
    <mergeCell ref="A68:D68"/>
    <mergeCell ref="E68:F68"/>
    <mergeCell ref="G68:H68"/>
    <mergeCell ref="A69:D69"/>
    <mergeCell ref="E69:F69"/>
    <mergeCell ref="G69:H69"/>
    <mergeCell ref="A70:D70"/>
    <mergeCell ref="E70:F70"/>
    <mergeCell ref="G70:H70"/>
    <mergeCell ref="A71:D71"/>
    <mergeCell ref="E71:F71"/>
    <mergeCell ref="G71:H71"/>
    <mergeCell ref="A72:D72"/>
    <mergeCell ref="E72:F72"/>
    <mergeCell ref="G72:H72"/>
    <mergeCell ref="A73:D73"/>
    <mergeCell ref="E73:F73"/>
    <mergeCell ref="G73:H73"/>
    <mergeCell ref="A74:D74"/>
    <mergeCell ref="E74:F74"/>
    <mergeCell ref="G74:H74"/>
    <mergeCell ref="A75:D75"/>
    <mergeCell ref="E75:F75"/>
    <mergeCell ref="G75:H75"/>
    <mergeCell ref="A76:D76"/>
    <mergeCell ref="E76:F76"/>
    <mergeCell ref="G76:H76"/>
    <mergeCell ref="A77:D77"/>
    <mergeCell ref="E77:F77"/>
    <mergeCell ref="G77:H77"/>
    <mergeCell ref="A78:D78"/>
    <mergeCell ref="E78:F78"/>
    <mergeCell ref="G78:H78"/>
    <mergeCell ref="A79:D79"/>
    <mergeCell ref="E79:F79"/>
    <mergeCell ref="G79:H79"/>
    <mergeCell ref="A80:D80"/>
    <mergeCell ref="E80:F80"/>
    <mergeCell ref="G80:H80"/>
    <mergeCell ref="A81:D81"/>
    <mergeCell ref="E81:F81"/>
    <mergeCell ref="G81:H81"/>
    <mergeCell ref="A82:D82"/>
    <mergeCell ref="E82:F82"/>
    <mergeCell ref="G82:H82"/>
    <mergeCell ref="A83:D83"/>
    <mergeCell ref="E83:F83"/>
    <mergeCell ref="G83:H83"/>
    <mergeCell ref="A84:D84"/>
    <mergeCell ref="E84:F84"/>
    <mergeCell ref="G84:H84"/>
    <mergeCell ref="A85:L85"/>
    <mergeCell ref="A86:B87"/>
    <mergeCell ref="C86:C87"/>
    <mergeCell ref="D86:D87"/>
    <mergeCell ref="E86:E87"/>
    <mergeCell ref="F86:F87"/>
    <mergeCell ref="G86:G87"/>
    <mergeCell ref="H86:H87"/>
    <mergeCell ref="I86:I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C96:H96"/>
    <mergeCell ref="A97:B97"/>
    <mergeCell ref="C97:H97"/>
    <mergeCell ref="A98:B98"/>
    <mergeCell ref="C98:H98"/>
    <mergeCell ref="A99:B99"/>
    <mergeCell ref="C99:H99"/>
    <mergeCell ref="A100:B100"/>
    <mergeCell ref="C100:H100"/>
    <mergeCell ref="A101:B101"/>
    <mergeCell ref="C101:H101"/>
    <mergeCell ref="A102:B102"/>
    <mergeCell ref="C102:H102"/>
    <mergeCell ref="A103:B103"/>
    <mergeCell ref="C103:H103"/>
    <mergeCell ref="A104:B104"/>
    <mergeCell ref="C104:H104"/>
    <mergeCell ref="A105:B105"/>
    <mergeCell ref="C105:H109"/>
    <mergeCell ref="A106:B106"/>
    <mergeCell ref="A107:B107"/>
    <mergeCell ref="A108:B108"/>
    <mergeCell ref="A109:B109"/>
    <mergeCell ref="A110:B110"/>
    <mergeCell ref="C110:H110"/>
    <mergeCell ref="A111:B111"/>
    <mergeCell ref="C111:H111"/>
    <mergeCell ref="A112:B112"/>
    <mergeCell ref="C112:H112"/>
    <mergeCell ref="A113:B113"/>
    <mergeCell ref="C113:H113"/>
    <mergeCell ref="A114:B114"/>
    <mergeCell ref="C114:H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C129"/>
    <mergeCell ref="K129:L129"/>
    <mergeCell ref="I130:J130"/>
    <mergeCell ref="K130:L130"/>
    <mergeCell ref="A131:C131"/>
    <mergeCell ref="K131:L131"/>
    <mergeCell ref="I132:J132"/>
    <mergeCell ref="K132:L132"/>
    <mergeCell ref="A133:C133"/>
    <mergeCell ref="D133:G133"/>
    <mergeCell ref="J133:L133"/>
    <mergeCell ref="D134:F134"/>
    <mergeCell ref="H134:I134"/>
    <mergeCell ref="J134:K134"/>
  </mergeCells>
  <printOptions horizontalCentered="1"/>
  <pageMargins left="0.5888888888888889" right="0" top="0.2048611111111111" bottom="0.07152777777777777" header="0.5118055555555555" footer="0.5118055555555555"/>
  <pageSetup horizontalDpi="300" verticalDpi="300" orientation="landscape" paperSize="9" scale="75"/>
  <rowBreaks count="1" manualBreakCount="1"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9"/>
  <sheetViews>
    <sheetView zoomScale="105" zoomScaleNormal="105" workbookViewId="0" topLeftCell="A1">
      <selection activeCell="K12" sqref="K12"/>
    </sheetView>
  </sheetViews>
  <sheetFormatPr defaultColWidth="9.140625" defaultRowHeight="15"/>
  <cols>
    <col min="1" max="1" width="9.140625" style="100" customWidth="1"/>
    <col min="2" max="2" width="13.140625" style="100" customWidth="1"/>
    <col min="3" max="3" width="4.421875" style="100" customWidth="1"/>
    <col min="4" max="4" width="4.28125" style="100" customWidth="1"/>
    <col min="5" max="5" width="3.7109375" style="100" customWidth="1"/>
    <col min="6" max="6" width="5.28125" style="100" customWidth="1"/>
    <col min="7" max="7" width="10.57421875" style="100" customWidth="1"/>
    <col min="8" max="8" width="6.00390625" style="100" customWidth="1"/>
    <col min="9" max="9" width="7.57421875" style="100" customWidth="1"/>
    <col min="10" max="10" width="7.140625" style="100" customWidth="1"/>
    <col min="11" max="11" width="7.00390625" style="100" customWidth="1"/>
    <col min="12" max="12" width="12.57421875" style="101" customWidth="1"/>
    <col min="13" max="13" width="12.140625" style="101" customWidth="1"/>
    <col min="14" max="14" width="12.00390625" style="101" customWidth="1"/>
    <col min="15" max="15" width="9.8515625" style="101" customWidth="1"/>
    <col min="16" max="17" width="0" style="101" hidden="1" customWidth="1"/>
    <col min="18" max="19" width="0" style="100" hidden="1" customWidth="1"/>
    <col min="20" max="23" width="0" style="102" hidden="1" customWidth="1"/>
    <col min="24" max="16384" width="9.140625" style="102" customWidth="1"/>
  </cols>
  <sheetData>
    <row r="1" spans="13:24" ht="19.5" customHeight="1">
      <c r="M1" s="103" t="s">
        <v>1</v>
      </c>
      <c r="N1" s="103"/>
      <c r="O1" s="103"/>
      <c r="P1" s="103"/>
      <c r="Q1" s="103" t="s">
        <v>1</v>
      </c>
      <c r="R1" s="103"/>
      <c r="S1" s="103"/>
      <c r="T1" s="103"/>
      <c r="U1" s="103"/>
      <c r="V1" s="103"/>
      <c r="W1" s="103"/>
      <c r="X1" s="103"/>
    </row>
    <row r="2" spans="13:24" ht="6.75" customHeight="1"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3:24" ht="19.5" customHeight="1">
      <c r="M3" s="104" t="s">
        <v>3</v>
      </c>
      <c r="N3" s="103"/>
      <c r="O3" s="103"/>
      <c r="Q3" s="104" t="s">
        <v>162</v>
      </c>
      <c r="R3" s="103"/>
      <c r="S3" s="103"/>
      <c r="T3" s="101"/>
      <c r="U3" s="104" t="s">
        <v>162</v>
      </c>
      <c r="V3" s="103"/>
      <c r="W3" s="103"/>
      <c r="X3" s="101"/>
    </row>
    <row r="4" spans="13:24" ht="19.5" customHeight="1">
      <c r="M4" s="105"/>
      <c r="N4" s="103"/>
      <c r="O4" s="103"/>
      <c r="Q4" s="105"/>
      <c r="R4" s="103"/>
      <c r="S4" s="103"/>
      <c r="T4" s="101"/>
      <c r="U4" s="105"/>
      <c r="V4" s="103"/>
      <c r="W4" s="103"/>
      <c r="X4" s="101"/>
    </row>
    <row r="5" spans="13:24" ht="7.5" customHeight="1">
      <c r="M5" s="105"/>
      <c r="N5" s="103"/>
      <c r="O5" s="103"/>
      <c r="Q5" s="105"/>
      <c r="R5" s="103"/>
      <c r="S5" s="103"/>
      <c r="T5" s="101"/>
      <c r="U5" s="105"/>
      <c r="V5" s="103"/>
      <c r="W5" s="103"/>
      <c r="X5" s="101"/>
    </row>
    <row r="6" spans="13:24" ht="19.5" customHeight="1">
      <c r="M6" s="106" t="s">
        <v>163</v>
      </c>
      <c r="N6" s="106"/>
      <c r="O6" s="106"/>
      <c r="Q6" s="106" t="s">
        <v>163</v>
      </c>
      <c r="R6" s="106"/>
      <c r="S6" s="106"/>
      <c r="T6" s="101"/>
      <c r="U6" s="106" t="s">
        <v>163</v>
      </c>
      <c r="V6" s="106"/>
      <c r="W6" s="106"/>
      <c r="X6" s="101"/>
    </row>
    <row r="7" spans="1:17" ht="18.75" customHeight="1">
      <c r="A7" s="107" t="s">
        <v>164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1:15" ht="30.75" customHeight="1">
      <c r="A8" s="108"/>
      <c r="B8" s="108"/>
      <c r="C8" s="109" t="s">
        <v>13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ht="18.75" customHeight="1">
      <c r="A9" s="108"/>
      <c r="B9" s="108"/>
      <c r="C9" s="107" t="s">
        <v>165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15" ht="18.75" customHeight="1">
      <c r="A10" s="108"/>
      <c r="B10" s="108"/>
      <c r="C10" s="107"/>
      <c r="D10" s="107"/>
      <c r="E10" s="107"/>
      <c r="F10" s="107" t="s">
        <v>166</v>
      </c>
      <c r="G10" s="107"/>
      <c r="H10" s="107"/>
      <c r="I10" s="107"/>
      <c r="J10" s="107"/>
      <c r="K10" s="107"/>
      <c r="L10" s="107"/>
      <c r="M10" s="107"/>
      <c r="N10" s="107"/>
      <c r="O10" s="110"/>
    </row>
    <row r="11" ht="13.5" customHeight="1">
      <c r="N11" s="101" t="s">
        <v>76</v>
      </c>
    </row>
    <row r="12" spans="1:19" s="114" customFormat="1" ht="15.75" customHeight="1">
      <c r="A12" s="111" t="s">
        <v>49</v>
      </c>
      <c r="B12" s="111"/>
      <c r="C12" s="112" t="s">
        <v>167</v>
      </c>
      <c r="D12" s="112" t="s">
        <v>85</v>
      </c>
      <c r="E12" s="112" t="s">
        <v>86</v>
      </c>
      <c r="F12" s="112" t="s">
        <v>87</v>
      </c>
      <c r="G12" s="112" t="s">
        <v>168</v>
      </c>
      <c r="H12" s="112" t="s">
        <v>169</v>
      </c>
      <c r="I12" s="112" t="s">
        <v>90</v>
      </c>
      <c r="J12" s="112" t="s">
        <v>170</v>
      </c>
      <c r="K12" s="112" t="s">
        <v>171</v>
      </c>
      <c r="L12" s="113" t="s">
        <v>172</v>
      </c>
      <c r="M12" s="113" t="s">
        <v>66</v>
      </c>
      <c r="N12" s="113"/>
      <c r="O12" s="113"/>
      <c r="P12" s="113" t="s">
        <v>173</v>
      </c>
      <c r="Q12" s="113" t="s">
        <v>174</v>
      </c>
      <c r="R12" s="100"/>
      <c r="S12" s="100"/>
    </row>
    <row r="13" spans="1:19" s="114" customFormat="1" ht="38.25">
      <c r="A13" s="111"/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3"/>
      <c r="M13" s="113" t="s">
        <v>175</v>
      </c>
      <c r="N13" s="113" t="s">
        <v>176</v>
      </c>
      <c r="O13" s="113" t="s">
        <v>177</v>
      </c>
      <c r="P13" s="113"/>
      <c r="Q13" s="113"/>
      <c r="R13" s="100"/>
      <c r="S13" s="100"/>
    </row>
    <row r="14" spans="1:21" s="114" customFormat="1" ht="26.25" customHeight="1">
      <c r="A14" s="115" t="s">
        <v>125</v>
      </c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7">
        <f>SUM(M14+N14+O14)</f>
        <v>54145699.00000001</v>
      </c>
      <c r="M14" s="117">
        <f>M47</f>
        <v>49789484</v>
      </c>
      <c r="N14" s="117">
        <f>N47</f>
        <v>4355171.73</v>
      </c>
      <c r="O14" s="117">
        <f>O47</f>
        <v>1043.27</v>
      </c>
      <c r="P14" s="117">
        <f>P47</f>
        <v>56911600</v>
      </c>
      <c r="Q14" s="117">
        <f>Q47</f>
        <v>56911600</v>
      </c>
      <c r="R14" s="118"/>
      <c r="S14" s="100"/>
      <c r="T14" s="119"/>
      <c r="U14" s="119"/>
    </row>
    <row r="15" spans="1:19" s="114" customFormat="1" ht="27.75" customHeight="1" hidden="1">
      <c r="A15" s="120" t="s">
        <v>178</v>
      </c>
      <c r="B15" s="120"/>
      <c r="C15" s="121"/>
      <c r="D15" s="121"/>
      <c r="E15" s="121"/>
      <c r="F15" s="121"/>
      <c r="G15" s="121"/>
      <c r="H15" s="121"/>
      <c r="I15" s="121"/>
      <c r="J15" s="121"/>
      <c r="K15" s="121"/>
      <c r="L15" s="122">
        <f>L16</f>
        <v>0</v>
      </c>
      <c r="M15" s="122">
        <f>M16+M25</f>
        <v>0</v>
      </c>
      <c r="N15" s="122">
        <f>N16+N25</f>
        <v>0</v>
      </c>
      <c r="O15" s="122">
        <f>O16+O25</f>
        <v>0</v>
      </c>
      <c r="P15" s="122">
        <f>P16+P25</f>
        <v>0</v>
      </c>
      <c r="Q15" s="122">
        <f>Q16+Q25</f>
        <v>0</v>
      </c>
      <c r="R15" s="100"/>
      <c r="S15" s="100"/>
    </row>
    <row r="16" spans="1:19" s="130" customFormat="1" ht="9.75" customHeight="1" hidden="1">
      <c r="A16" s="123"/>
      <c r="B16" s="123"/>
      <c r="C16" s="124" t="s">
        <v>179</v>
      </c>
      <c r="D16" s="124" t="s">
        <v>99</v>
      </c>
      <c r="E16" s="124" t="s">
        <v>100</v>
      </c>
      <c r="F16" s="124" t="s">
        <v>98</v>
      </c>
      <c r="G16" s="124" t="s">
        <v>180</v>
      </c>
      <c r="H16" s="125"/>
      <c r="I16" s="125"/>
      <c r="J16" s="126"/>
      <c r="K16" s="126"/>
      <c r="L16" s="127">
        <f>L17+L18+L19+L20+L21+L22+L23+L24+L25</f>
        <v>0</v>
      </c>
      <c r="M16" s="128">
        <f>M17+M18+M19+M20+M21+M22+M23+M24</f>
        <v>0</v>
      </c>
      <c r="N16" s="128">
        <f>N17+N18+N19+N20+N21+N22+N23+N24</f>
        <v>0</v>
      </c>
      <c r="O16" s="128">
        <f>O17+O18+O19+O20+O21+O22+O23+O24</f>
        <v>0</v>
      </c>
      <c r="P16" s="128">
        <f>P17+P18+P19+P20+P21+P22+P23+P24</f>
        <v>0</v>
      </c>
      <c r="Q16" s="128">
        <f>Q17+Q18+Q19+Q20+Q21+Q22+Q23+Q24</f>
        <v>0</v>
      </c>
      <c r="R16" s="129"/>
      <c r="S16" s="129"/>
    </row>
    <row r="17" spans="1:158" s="130" customFormat="1" ht="15.75" customHeight="1" hidden="1">
      <c r="A17" s="131" t="s">
        <v>126</v>
      </c>
      <c r="B17" s="131"/>
      <c r="C17" s="132" t="s">
        <v>179</v>
      </c>
      <c r="D17" s="132" t="s">
        <v>99</v>
      </c>
      <c r="E17" s="132" t="s">
        <v>100</v>
      </c>
      <c r="F17" s="132" t="s">
        <v>98</v>
      </c>
      <c r="G17" s="132" t="s">
        <v>180</v>
      </c>
      <c r="H17" s="132" t="s">
        <v>181</v>
      </c>
      <c r="I17" s="132" t="s">
        <v>127</v>
      </c>
      <c r="J17" s="126" t="s">
        <v>182</v>
      </c>
      <c r="K17" s="126" t="s">
        <v>183</v>
      </c>
      <c r="L17" s="127"/>
      <c r="M17" s="128"/>
      <c r="N17" s="128"/>
      <c r="O17" s="128"/>
      <c r="P17" s="128"/>
      <c r="Q17" s="133"/>
      <c r="R17" s="134" t="s">
        <v>184</v>
      </c>
      <c r="S17" s="134"/>
      <c r="T17" s="134"/>
      <c r="U17" s="134"/>
      <c r="V17" s="134"/>
      <c r="W17" s="134"/>
      <c r="X17" s="135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</row>
    <row r="18" spans="1:158" s="130" customFormat="1" ht="26.25" customHeight="1" hidden="1">
      <c r="A18" s="131" t="s">
        <v>185</v>
      </c>
      <c r="B18" s="131"/>
      <c r="C18" s="132" t="s">
        <v>179</v>
      </c>
      <c r="D18" s="132" t="s">
        <v>99</v>
      </c>
      <c r="E18" s="132" t="s">
        <v>100</v>
      </c>
      <c r="F18" s="132" t="s">
        <v>98</v>
      </c>
      <c r="G18" s="132" t="s">
        <v>180</v>
      </c>
      <c r="H18" s="132" t="s">
        <v>181</v>
      </c>
      <c r="I18" s="132" t="s">
        <v>131</v>
      </c>
      <c r="J18" s="126" t="s">
        <v>186</v>
      </c>
      <c r="K18" s="126" t="s">
        <v>183</v>
      </c>
      <c r="L18" s="127"/>
      <c r="M18" s="128"/>
      <c r="N18" s="128"/>
      <c r="O18" s="128"/>
      <c r="P18" s="128"/>
      <c r="Q18" s="133"/>
      <c r="R18" s="138" t="s">
        <v>187</v>
      </c>
      <c r="S18" s="135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</row>
    <row r="19" spans="1:158" s="130" customFormat="1" ht="15.75" customHeight="1" hidden="1">
      <c r="A19" s="131" t="s">
        <v>126</v>
      </c>
      <c r="B19" s="131"/>
      <c r="C19" s="132" t="s">
        <v>179</v>
      </c>
      <c r="D19" s="132" t="s">
        <v>99</v>
      </c>
      <c r="E19" s="132" t="s">
        <v>100</v>
      </c>
      <c r="F19" s="132" t="s">
        <v>98</v>
      </c>
      <c r="G19" s="132" t="s">
        <v>180</v>
      </c>
      <c r="H19" s="132" t="s">
        <v>188</v>
      </c>
      <c r="I19" s="132" t="s">
        <v>127</v>
      </c>
      <c r="J19" s="126" t="s">
        <v>189</v>
      </c>
      <c r="K19" s="126" t="s">
        <v>190</v>
      </c>
      <c r="L19" s="128">
        <f>O19</f>
        <v>0</v>
      </c>
      <c r="M19" s="128"/>
      <c r="N19" s="128"/>
      <c r="O19" s="128"/>
      <c r="P19" s="128"/>
      <c r="Q19" s="133"/>
      <c r="R19" s="138" t="s">
        <v>191</v>
      </c>
      <c r="S19" s="135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</row>
    <row r="20" spans="1:158" s="130" customFormat="1" ht="24.75" customHeight="1" hidden="1">
      <c r="A20" s="131" t="s">
        <v>185</v>
      </c>
      <c r="B20" s="131"/>
      <c r="C20" s="132" t="s">
        <v>179</v>
      </c>
      <c r="D20" s="132" t="s">
        <v>99</v>
      </c>
      <c r="E20" s="132" t="s">
        <v>100</v>
      </c>
      <c r="F20" s="132" t="s">
        <v>98</v>
      </c>
      <c r="G20" s="132" t="s">
        <v>180</v>
      </c>
      <c r="H20" s="132" t="s">
        <v>188</v>
      </c>
      <c r="I20" s="132" t="s">
        <v>131</v>
      </c>
      <c r="J20" s="126" t="s">
        <v>189</v>
      </c>
      <c r="K20" s="126" t="s">
        <v>192</v>
      </c>
      <c r="L20" s="128">
        <f>O20</f>
        <v>0</v>
      </c>
      <c r="M20" s="128"/>
      <c r="N20" s="128"/>
      <c r="O20" s="128"/>
      <c r="P20" s="128"/>
      <c r="Q20" s="133"/>
      <c r="R20" s="138" t="s">
        <v>191</v>
      </c>
      <c r="S20" s="135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</row>
    <row r="21" spans="1:158" s="130" customFormat="1" ht="15.75" customHeight="1" hidden="1">
      <c r="A21" s="131" t="s">
        <v>126</v>
      </c>
      <c r="B21" s="131"/>
      <c r="C21" s="132" t="s">
        <v>179</v>
      </c>
      <c r="D21" s="132" t="s">
        <v>99</v>
      </c>
      <c r="E21" s="132" t="s">
        <v>100</v>
      </c>
      <c r="F21" s="132" t="s">
        <v>98</v>
      </c>
      <c r="G21" s="132" t="s">
        <v>180</v>
      </c>
      <c r="H21" s="132" t="s">
        <v>193</v>
      </c>
      <c r="I21" s="132" t="s">
        <v>127</v>
      </c>
      <c r="J21" s="126" t="s">
        <v>182</v>
      </c>
      <c r="K21" s="126" t="s">
        <v>183</v>
      </c>
      <c r="L21" s="128"/>
      <c r="M21" s="128"/>
      <c r="N21" s="128"/>
      <c r="O21" s="128"/>
      <c r="P21" s="128"/>
      <c r="Q21" s="133"/>
      <c r="R21" s="138"/>
      <c r="S21" s="135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</row>
    <row r="22" spans="1:158" s="130" customFormat="1" ht="29.25" customHeight="1" hidden="1">
      <c r="A22" s="131" t="s">
        <v>185</v>
      </c>
      <c r="B22" s="131"/>
      <c r="C22" s="132" t="s">
        <v>179</v>
      </c>
      <c r="D22" s="132" t="s">
        <v>99</v>
      </c>
      <c r="E22" s="132" t="s">
        <v>100</v>
      </c>
      <c r="F22" s="132" t="s">
        <v>98</v>
      </c>
      <c r="G22" s="132" t="s">
        <v>180</v>
      </c>
      <c r="H22" s="132" t="s">
        <v>193</v>
      </c>
      <c r="I22" s="132" t="s">
        <v>131</v>
      </c>
      <c r="J22" s="126" t="s">
        <v>186</v>
      </c>
      <c r="K22" s="126" t="s">
        <v>183</v>
      </c>
      <c r="L22" s="128"/>
      <c r="M22" s="128"/>
      <c r="N22" s="128"/>
      <c r="O22" s="128"/>
      <c r="P22" s="128"/>
      <c r="Q22" s="133"/>
      <c r="R22" s="138"/>
      <c r="S22" s="135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</row>
    <row r="23" spans="1:158" s="130" customFormat="1" ht="22.5" customHeight="1" hidden="1">
      <c r="A23" s="131" t="s">
        <v>126</v>
      </c>
      <c r="B23" s="131"/>
      <c r="C23" s="132" t="s">
        <v>179</v>
      </c>
      <c r="D23" s="132" t="s">
        <v>99</v>
      </c>
      <c r="E23" s="132" t="s">
        <v>100</v>
      </c>
      <c r="F23" s="132" t="s">
        <v>98</v>
      </c>
      <c r="G23" s="132" t="s">
        <v>180</v>
      </c>
      <c r="H23" s="132" t="s">
        <v>194</v>
      </c>
      <c r="I23" s="132" t="s">
        <v>127</v>
      </c>
      <c r="J23" s="126" t="s">
        <v>189</v>
      </c>
      <c r="K23" s="126" t="s">
        <v>190</v>
      </c>
      <c r="L23" s="128">
        <f>O23</f>
        <v>0</v>
      </c>
      <c r="M23" s="128"/>
      <c r="N23" s="128"/>
      <c r="O23" s="128"/>
      <c r="P23" s="128"/>
      <c r="Q23" s="133"/>
      <c r="R23" s="138" t="s">
        <v>191</v>
      </c>
      <c r="S23" s="135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</row>
    <row r="24" spans="1:158" s="130" customFormat="1" ht="27.75" customHeight="1" hidden="1">
      <c r="A24" s="131" t="s">
        <v>185</v>
      </c>
      <c r="B24" s="131"/>
      <c r="C24" s="132" t="s">
        <v>179</v>
      </c>
      <c r="D24" s="132" t="s">
        <v>99</v>
      </c>
      <c r="E24" s="132" t="s">
        <v>100</v>
      </c>
      <c r="F24" s="132" t="s">
        <v>98</v>
      </c>
      <c r="G24" s="132" t="s">
        <v>180</v>
      </c>
      <c r="H24" s="132" t="s">
        <v>194</v>
      </c>
      <c r="I24" s="132" t="s">
        <v>131</v>
      </c>
      <c r="J24" s="126" t="s">
        <v>189</v>
      </c>
      <c r="K24" s="126" t="s">
        <v>192</v>
      </c>
      <c r="L24" s="128">
        <f>O24</f>
        <v>0</v>
      </c>
      <c r="M24" s="128"/>
      <c r="N24" s="128"/>
      <c r="O24" s="128"/>
      <c r="P24" s="128"/>
      <c r="Q24" s="133"/>
      <c r="R24" s="138" t="s">
        <v>191</v>
      </c>
      <c r="S24" s="135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</row>
    <row r="25" spans="1:256" s="137" customFormat="1" ht="27.75" customHeight="1" hidden="1">
      <c r="A25" s="139"/>
      <c r="B25" s="139"/>
      <c r="C25" s="124" t="s">
        <v>179</v>
      </c>
      <c r="D25" s="124" t="s">
        <v>99</v>
      </c>
      <c r="E25" s="124" t="s">
        <v>100</v>
      </c>
      <c r="F25" s="124" t="s">
        <v>98</v>
      </c>
      <c r="G25" s="124" t="s">
        <v>195</v>
      </c>
      <c r="H25" s="124"/>
      <c r="I25" s="124"/>
      <c r="J25" s="140"/>
      <c r="K25" s="140"/>
      <c r="L25" s="128">
        <f>L26+L27</f>
        <v>0</v>
      </c>
      <c r="M25" s="128">
        <f>M26+M27</f>
        <v>0</v>
      </c>
      <c r="N25" s="128">
        <f>N26+N27</f>
        <v>0</v>
      </c>
      <c r="O25" s="128">
        <f>O26+O27</f>
        <v>0</v>
      </c>
      <c r="P25" s="128">
        <f>P26+P27</f>
        <v>0</v>
      </c>
      <c r="Q25" s="128">
        <f>Q26+Q27</f>
        <v>0</v>
      </c>
      <c r="R25" s="138"/>
      <c r="S25" s="135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HG25" s="130"/>
      <c r="HH25" s="130"/>
      <c r="HI25" s="130"/>
      <c r="HJ25" s="130"/>
      <c r="HK25" s="130"/>
      <c r="HL25" s="130"/>
      <c r="HM25" s="130"/>
      <c r="HN25" s="130"/>
      <c r="HO25" s="130"/>
      <c r="HP25" s="130"/>
      <c r="HQ25" s="130"/>
      <c r="HR25" s="130"/>
      <c r="HS25" s="130"/>
      <c r="HT25" s="130"/>
      <c r="HU25" s="130"/>
      <c r="HV25" s="130"/>
      <c r="HW25" s="130"/>
      <c r="HX25" s="130"/>
      <c r="HY25" s="130"/>
      <c r="HZ25" s="130"/>
      <c r="IA25" s="130"/>
      <c r="IB25" s="130"/>
      <c r="IC25" s="130"/>
      <c r="ID25" s="130"/>
      <c r="IE25" s="130"/>
      <c r="IF25" s="130"/>
      <c r="IG25" s="130"/>
      <c r="IH25" s="130"/>
      <c r="II25" s="130"/>
      <c r="IJ25" s="130"/>
      <c r="IK25" s="130"/>
      <c r="IL25" s="130"/>
      <c r="IM25" s="130"/>
      <c r="IN25" s="130"/>
      <c r="IO25" s="130"/>
      <c r="IP25" s="130"/>
      <c r="IQ25" s="130"/>
      <c r="IR25" s="130"/>
      <c r="IS25" s="130"/>
      <c r="IT25" s="130"/>
      <c r="IU25" s="130"/>
      <c r="IV25" s="130"/>
    </row>
    <row r="26" spans="1:256" s="137" customFormat="1" ht="27.75" customHeight="1" hidden="1">
      <c r="A26" s="131" t="s">
        <v>196</v>
      </c>
      <c r="B26" s="131"/>
      <c r="C26" s="132" t="s">
        <v>179</v>
      </c>
      <c r="D26" s="132" t="s">
        <v>99</v>
      </c>
      <c r="E26" s="132" t="s">
        <v>100</v>
      </c>
      <c r="F26" s="132" t="s">
        <v>98</v>
      </c>
      <c r="G26" s="132" t="s">
        <v>195</v>
      </c>
      <c r="H26" s="132" t="s">
        <v>194</v>
      </c>
      <c r="I26" s="132" t="s">
        <v>147</v>
      </c>
      <c r="J26" s="126" t="s">
        <v>189</v>
      </c>
      <c r="K26" s="126" t="s">
        <v>197</v>
      </c>
      <c r="L26" s="128">
        <f>O26</f>
        <v>0</v>
      </c>
      <c r="M26" s="128"/>
      <c r="N26" s="128"/>
      <c r="O26" s="128"/>
      <c r="P26" s="128"/>
      <c r="Q26" s="133"/>
      <c r="R26" s="138"/>
      <c r="S26" s="135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HG26" s="130"/>
      <c r="HH26" s="130"/>
      <c r="HI26" s="130"/>
      <c r="HJ26" s="130"/>
      <c r="HK26" s="130"/>
      <c r="HL26" s="130"/>
      <c r="HM26" s="130"/>
      <c r="HN26" s="130"/>
      <c r="HO26" s="130"/>
      <c r="HP26" s="130"/>
      <c r="HQ26" s="130"/>
      <c r="HR26" s="130"/>
      <c r="HS26" s="130"/>
      <c r="HT26" s="130"/>
      <c r="HU26" s="130"/>
      <c r="HV26" s="130"/>
      <c r="HW26" s="130"/>
      <c r="HX26" s="130"/>
      <c r="HY26" s="130"/>
      <c r="HZ26" s="130"/>
      <c r="IA26" s="130"/>
      <c r="IB26" s="130"/>
      <c r="IC26" s="130"/>
      <c r="ID26" s="130"/>
      <c r="IE26" s="130"/>
      <c r="IF26" s="130"/>
      <c r="IG26" s="130"/>
      <c r="IH26" s="130"/>
      <c r="II26" s="130"/>
      <c r="IJ26" s="130"/>
      <c r="IK26" s="130"/>
      <c r="IL26" s="130"/>
      <c r="IM26" s="130"/>
      <c r="IN26" s="130"/>
      <c r="IO26" s="130"/>
      <c r="IP26" s="130"/>
      <c r="IQ26" s="130"/>
      <c r="IR26" s="130"/>
      <c r="IS26" s="130"/>
      <c r="IT26" s="130"/>
      <c r="IU26" s="130"/>
      <c r="IV26" s="130"/>
    </row>
    <row r="27" spans="1:256" s="137" customFormat="1" ht="27.75" customHeight="1" hidden="1">
      <c r="A27" s="131" t="s">
        <v>198</v>
      </c>
      <c r="B27" s="131"/>
      <c r="C27" s="132" t="s">
        <v>179</v>
      </c>
      <c r="D27" s="132" t="s">
        <v>99</v>
      </c>
      <c r="E27" s="132" t="s">
        <v>100</v>
      </c>
      <c r="F27" s="132" t="s">
        <v>98</v>
      </c>
      <c r="G27" s="132" t="s">
        <v>195</v>
      </c>
      <c r="H27" s="132" t="s">
        <v>188</v>
      </c>
      <c r="I27" s="132" t="s">
        <v>147</v>
      </c>
      <c r="J27" s="126" t="s">
        <v>189</v>
      </c>
      <c r="K27" s="126" t="s">
        <v>197</v>
      </c>
      <c r="L27" s="128">
        <f>O27</f>
        <v>0</v>
      </c>
      <c r="M27" s="128"/>
      <c r="N27" s="128"/>
      <c r="O27" s="128"/>
      <c r="P27" s="128"/>
      <c r="Q27" s="133"/>
      <c r="R27" s="138"/>
      <c r="S27" s="135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HG27" s="130"/>
      <c r="HH27" s="130"/>
      <c r="HI27" s="130"/>
      <c r="HJ27" s="130"/>
      <c r="HK27" s="130"/>
      <c r="HL27" s="130"/>
      <c r="HM27" s="130"/>
      <c r="HN27" s="130"/>
      <c r="HO27" s="130"/>
      <c r="HP27" s="130"/>
      <c r="HQ27" s="130"/>
      <c r="HR27" s="130"/>
      <c r="HS27" s="130"/>
      <c r="HT27" s="130"/>
      <c r="HU27" s="130"/>
      <c r="HV27" s="130"/>
      <c r="HW27" s="130"/>
      <c r="HX27" s="130"/>
      <c r="HY27" s="130"/>
      <c r="HZ27" s="130"/>
      <c r="IA27" s="130"/>
      <c r="IB27" s="130"/>
      <c r="IC27" s="130"/>
      <c r="ID27" s="130"/>
      <c r="IE27" s="130"/>
      <c r="IF27" s="130"/>
      <c r="IG27" s="130"/>
      <c r="IH27" s="130"/>
      <c r="II27" s="130"/>
      <c r="IJ27" s="130"/>
      <c r="IK27" s="130"/>
      <c r="IL27" s="130"/>
      <c r="IM27" s="130"/>
      <c r="IN27" s="130"/>
      <c r="IO27" s="130"/>
      <c r="IP27" s="130"/>
      <c r="IQ27" s="130"/>
      <c r="IR27" s="130"/>
      <c r="IS27" s="130"/>
      <c r="IT27" s="130"/>
      <c r="IU27" s="130"/>
      <c r="IV27" s="130"/>
    </row>
    <row r="28" spans="1:158" s="114" customFormat="1" ht="16.5" customHeight="1" hidden="1">
      <c r="A28" s="120" t="s">
        <v>199</v>
      </c>
      <c r="B28" s="120"/>
      <c r="C28" s="141" t="s">
        <v>179</v>
      </c>
      <c r="D28" s="141"/>
      <c r="E28" s="141"/>
      <c r="F28" s="141"/>
      <c r="G28" s="141"/>
      <c r="H28" s="141"/>
      <c r="I28" s="141"/>
      <c r="J28" s="141"/>
      <c r="K28" s="141"/>
      <c r="L28" s="122">
        <f>M28+N28+O28</f>
        <v>0</v>
      </c>
      <c r="M28" s="122">
        <f>M30+M31+M32+M33+M38+M42+M43+M46</f>
        <v>0</v>
      </c>
      <c r="N28" s="122">
        <f>N30+N31+N32+N33+N38+N42+N43+N46</f>
        <v>0</v>
      </c>
      <c r="O28" s="122">
        <v>0</v>
      </c>
      <c r="P28" s="122">
        <f>P30+P31+P32+P33+P38+P42+P46</f>
        <v>0</v>
      </c>
      <c r="Q28" s="142">
        <f>Q30+Q31+Q32+Q33+Q38+Q42+Q43+Q46</f>
        <v>0</v>
      </c>
      <c r="R28" s="143"/>
      <c r="S28" s="144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46"/>
      <c r="EU28" s="146"/>
      <c r="EV28" s="146"/>
      <c r="EW28" s="146"/>
      <c r="EX28" s="146"/>
      <c r="EY28" s="146"/>
      <c r="EZ28" s="146"/>
      <c r="FA28" s="146"/>
      <c r="FB28" s="146"/>
    </row>
    <row r="29" spans="1:79" s="152" customFormat="1" ht="15.75" customHeight="1" hidden="1">
      <c r="A29" s="139"/>
      <c r="B29" s="139"/>
      <c r="C29" s="124" t="s">
        <v>179</v>
      </c>
      <c r="D29" s="124" t="s">
        <v>99</v>
      </c>
      <c r="E29" s="124" t="s">
        <v>100</v>
      </c>
      <c r="F29" s="124" t="s">
        <v>98</v>
      </c>
      <c r="G29" s="124" t="s">
        <v>200</v>
      </c>
      <c r="H29" s="124"/>
      <c r="I29" s="124" t="s">
        <v>201</v>
      </c>
      <c r="J29" s="147"/>
      <c r="K29" s="147"/>
      <c r="L29" s="148">
        <f>M29+N29+O29</f>
        <v>0</v>
      </c>
      <c r="M29" s="148">
        <f>M30+M31+M32+M33+M38+M41+M42+M43</f>
        <v>0</v>
      </c>
      <c r="N29" s="148">
        <f>N30+N31+N32+N33+N38+N41+N42+N43</f>
        <v>0</v>
      </c>
      <c r="O29" s="148">
        <f>O30+O31+O32+O33+O38+O41+O42+O43</f>
        <v>0</v>
      </c>
      <c r="P29" s="148">
        <f>P30+P31+P32+P33+P38+P41+P42+P43</f>
        <v>0</v>
      </c>
      <c r="Q29" s="148">
        <f>Q30+Q31+Q32+Q33+Q38+Q41+Q42+Q43</f>
        <v>0</v>
      </c>
      <c r="R29" s="149"/>
      <c r="S29" s="150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</row>
    <row r="30" spans="1:79" s="114" customFormat="1" ht="15" customHeight="1" hidden="1">
      <c r="A30" s="153" t="s">
        <v>126</v>
      </c>
      <c r="B30" s="153"/>
      <c r="C30" s="132" t="s">
        <v>179</v>
      </c>
      <c r="D30" s="132" t="s">
        <v>99</v>
      </c>
      <c r="E30" s="132" t="s">
        <v>100</v>
      </c>
      <c r="F30" s="132" t="s">
        <v>98</v>
      </c>
      <c r="G30" s="132" t="s">
        <v>200</v>
      </c>
      <c r="H30" s="132" t="s">
        <v>181</v>
      </c>
      <c r="I30" s="154" t="s">
        <v>127</v>
      </c>
      <c r="J30" s="155" t="s">
        <v>182</v>
      </c>
      <c r="K30" s="155" t="s">
        <v>183</v>
      </c>
      <c r="L30" s="156">
        <f>M30+N30+O30</f>
        <v>0</v>
      </c>
      <c r="M30" s="156"/>
      <c r="N30" s="156"/>
      <c r="O30" s="156"/>
      <c r="P30" s="156"/>
      <c r="Q30" s="157"/>
      <c r="R30" s="143"/>
      <c r="S30" s="144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</row>
    <row r="31" spans="1:79" s="114" customFormat="1" ht="15.75" customHeight="1" hidden="1">
      <c r="A31" s="153" t="s">
        <v>202</v>
      </c>
      <c r="B31" s="153"/>
      <c r="C31" s="132" t="s">
        <v>179</v>
      </c>
      <c r="D31" s="132" t="s">
        <v>99</v>
      </c>
      <c r="E31" s="132" t="s">
        <v>100</v>
      </c>
      <c r="F31" s="132" t="s">
        <v>98</v>
      </c>
      <c r="G31" s="132" t="s">
        <v>200</v>
      </c>
      <c r="H31" s="132" t="s">
        <v>181</v>
      </c>
      <c r="I31" s="154" t="s">
        <v>129</v>
      </c>
      <c r="J31" s="155" t="s">
        <v>203</v>
      </c>
      <c r="K31" s="155" t="s">
        <v>204</v>
      </c>
      <c r="L31" s="156">
        <f>M31+N31+O31</f>
        <v>0</v>
      </c>
      <c r="M31" s="156"/>
      <c r="N31" s="156"/>
      <c r="O31" s="156"/>
      <c r="P31" s="156"/>
      <c r="Q31" s="157"/>
      <c r="R31" s="143"/>
      <c r="S31" s="144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</row>
    <row r="32" spans="1:79" s="114" customFormat="1" ht="24" customHeight="1" hidden="1">
      <c r="A32" s="153" t="s">
        <v>185</v>
      </c>
      <c r="B32" s="153"/>
      <c r="C32" s="132" t="s">
        <v>179</v>
      </c>
      <c r="D32" s="132" t="s">
        <v>99</v>
      </c>
      <c r="E32" s="132" t="s">
        <v>100</v>
      </c>
      <c r="F32" s="132" t="s">
        <v>98</v>
      </c>
      <c r="G32" s="132" t="s">
        <v>200</v>
      </c>
      <c r="H32" s="132" t="s">
        <v>181</v>
      </c>
      <c r="I32" s="154" t="s">
        <v>131</v>
      </c>
      <c r="J32" s="155" t="s">
        <v>186</v>
      </c>
      <c r="K32" s="155" t="s">
        <v>183</v>
      </c>
      <c r="L32" s="156">
        <f>M32+N32+O32</f>
        <v>0</v>
      </c>
      <c r="M32" s="156"/>
      <c r="N32" s="156"/>
      <c r="O32" s="156"/>
      <c r="P32" s="156"/>
      <c r="Q32" s="157"/>
      <c r="R32" s="143"/>
      <c r="S32" s="144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</row>
    <row r="33" spans="1:79" s="114" customFormat="1" ht="2.25" customHeight="1" hidden="1">
      <c r="A33" s="153" t="s">
        <v>132</v>
      </c>
      <c r="B33" s="153"/>
      <c r="C33" s="132" t="s">
        <v>179</v>
      </c>
      <c r="D33" s="132" t="s">
        <v>99</v>
      </c>
      <c r="E33" s="132" t="s">
        <v>100</v>
      </c>
      <c r="F33" s="132" t="s">
        <v>98</v>
      </c>
      <c r="G33" s="132" t="s">
        <v>200</v>
      </c>
      <c r="H33" s="132" t="s">
        <v>181</v>
      </c>
      <c r="I33" s="154" t="s">
        <v>133</v>
      </c>
      <c r="J33" s="155" t="s">
        <v>205</v>
      </c>
      <c r="K33" s="155" t="s">
        <v>183</v>
      </c>
      <c r="L33" s="156">
        <f>M33+N33+O33</f>
        <v>0</v>
      </c>
      <c r="M33" s="156"/>
      <c r="N33" s="156"/>
      <c r="O33" s="156"/>
      <c r="P33" s="156"/>
      <c r="Q33" s="157"/>
      <c r="R33" s="143"/>
      <c r="S33" s="144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</row>
    <row r="34" spans="1:79" s="114" customFormat="1" ht="15.75" customHeight="1" hidden="1">
      <c r="A34" s="153" t="s">
        <v>134</v>
      </c>
      <c r="B34" s="153"/>
      <c r="C34" s="132" t="s">
        <v>179</v>
      </c>
      <c r="D34" s="132" t="s">
        <v>99</v>
      </c>
      <c r="E34" s="132" t="s">
        <v>100</v>
      </c>
      <c r="F34" s="132" t="s">
        <v>98</v>
      </c>
      <c r="G34" s="132" t="s">
        <v>200</v>
      </c>
      <c r="H34" s="132"/>
      <c r="I34" s="154" t="s">
        <v>135</v>
      </c>
      <c r="J34" s="155"/>
      <c r="K34" s="155"/>
      <c r="L34" s="156">
        <f>M34+N34+O34</f>
        <v>0</v>
      </c>
      <c r="M34" s="156"/>
      <c r="N34" s="156"/>
      <c r="O34" s="156"/>
      <c r="P34" s="156"/>
      <c r="Q34" s="157"/>
      <c r="R34" s="143"/>
      <c r="S34" s="144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</row>
    <row r="35" spans="1:79" s="114" customFormat="1" ht="23.25" customHeight="1" hidden="1">
      <c r="A35" s="153" t="s">
        <v>136</v>
      </c>
      <c r="B35" s="153"/>
      <c r="C35" s="132" t="s">
        <v>179</v>
      </c>
      <c r="D35" s="132" t="s">
        <v>99</v>
      </c>
      <c r="E35" s="132" t="s">
        <v>100</v>
      </c>
      <c r="F35" s="132" t="s">
        <v>98</v>
      </c>
      <c r="G35" s="132" t="s">
        <v>200</v>
      </c>
      <c r="H35" s="132"/>
      <c r="I35" s="154" t="s">
        <v>137</v>
      </c>
      <c r="J35" s="155"/>
      <c r="K35" s="155"/>
      <c r="L35" s="156">
        <f>M35+N35+O35</f>
        <v>0</v>
      </c>
      <c r="M35" s="156"/>
      <c r="N35" s="156"/>
      <c r="O35" s="156"/>
      <c r="P35" s="156"/>
      <c r="Q35" s="157"/>
      <c r="R35" s="143"/>
      <c r="S35" s="144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</row>
    <row r="36" spans="1:79" s="114" customFormat="1" ht="39" customHeight="1" hidden="1">
      <c r="A36" s="153" t="s">
        <v>138</v>
      </c>
      <c r="B36" s="153"/>
      <c r="C36" s="132" t="s">
        <v>179</v>
      </c>
      <c r="D36" s="132" t="s">
        <v>99</v>
      </c>
      <c r="E36" s="132" t="s">
        <v>100</v>
      </c>
      <c r="F36" s="132" t="s">
        <v>98</v>
      </c>
      <c r="G36" s="132" t="s">
        <v>200</v>
      </c>
      <c r="H36" s="132"/>
      <c r="I36" s="154" t="s">
        <v>139</v>
      </c>
      <c r="J36" s="155"/>
      <c r="K36" s="155"/>
      <c r="L36" s="156">
        <f>M36+N36+O36</f>
        <v>0</v>
      </c>
      <c r="M36" s="156"/>
      <c r="N36" s="156"/>
      <c r="O36" s="156"/>
      <c r="P36" s="156"/>
      <c r="Q36" s="157"/>
      <c r="R36" s="143"/>
      <c r="S36" s="144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</row>
    <row r="37" spans="1:79" s="114" customFormat="1" ht="38.25" customHeight="1" hidden="1">
      <c r="A37" s="153" t="s">
        <v>140</v>
      </c>
      <c r="B37" s="153"/>
      <c r="C37" s="132" t="s">
        <v>179</v>
      </c>
      <c r="D37" s="132" t="s">
        <v>99</v>
      </c>
      <c r="E37" s="132" t="s">
        <v>100</v>
      </c>
      <c r="F37" s="132" t="s">
        <v>98</v>
      </c>
      <c r="G37" s="132" t="s">
        <v>200</v>
      </c>
      <c r="H37" s="132"/>
      <c r="I37" s="154" t="s">
        <v>141</v>
      </c>
      <c r="J37" s="155"/>
      <c r="K37" s="155"/>
      <c r="L37" s="156">
        <f>M37+N37+O37</f>
        <v>0</v>
      </c>
      <c r="M37" s="156"/>
      <c r="N37" s="156"/>
      <c r="O37" s="156"/>
      <c r="P37" s="156"/>
      <c r="Q37" s="157"/>
      <c r="R37" s="143"/>
      <c r="S37" s="144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</row>
    <row r="38" spans="1:79" s="114" customFormat="1" ht="15" customHeight="1" hidden="1">
      <c r="A38" s="153" t="s">
        <v>142</v>
      </c>
      <c r="B38" s="153"/>
      <c r="C38" s="132" t="s">
        <v>179</v>
      </c>
      <c r="D38" s="132" t="s">
        <v>99</v>
      </c>
      <c r="E38" s="132" t="s">
        <v>100</v>
      </c>
      <c r="F38" s="132" t="s">
        <v>98</v>
      </c>
      <c r="G38" s="132" t="s">
        <v>200</v>
      </c>
      <c r="H38" s="132" t="s">
        <v>181</v>
      </c>
      <c r="I38" s="154" t="s">
        <v>143</v>
      </c>
      <c r="J38" s="155" t="s">
        <v>206</v>
      </c>
      <c r="K38" s="155" t="s">
        <v>183</v>
      </c>
      <c r="L38" s="156">
        <f>M38+N38+O38</f>
        <v>0</v>
      </c>
      <c r="M38" s="156"/>
      <c r="N38" s="156"/>
      <c r="O38" s="156"/>
      <c r="P38" s="156"/>
      <c r="Q38" s="157"/>
      <c r="R38" s="143"/>
      <c r="S38" s="144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</row>
    <row r="39" spans="1:79" s="114" customFormat="1" ht="39.75" customHeight="1" hidden="1">
      <c r="A39" s="153" t="s">
        <v>207</v>
      </c>
      <c r="B39" s="153"/>
      <c r="C39" s="132" t="s">
        <v>179</v>
      </c>
      <c r="D39" s="132" t="s">
        <v>99</v>
      </c>
      <c r="E39" s="132" t="s">
        <v>100</v>
      </c>
      <c r="F39" s="132" t="s">
        <v>98</v>
      </c>
      <c r="G39" s="132" t="s">
        <v>200</v>
      </c>
      <c r="H39" s="132"/>
      <c r="I39" s="154" t="s">
        <v>208</v>
      </c>
      <c r="J39" s="155"/>
      <c r="K39" s="155"/>
      <c r="L39" s="156">
        <f>M39+N39+O39</f>
        <v>0</v>
      </c>
      <c r="M39" s="156"/>
      <c r="N39" s="156"/>
      <c r="O39" s="156"/>
      <c r="P39" s="156"/>
      <c r="Q39" s="157"/>
      <c r="R39" s="143"/>
      <c r="S39" s="144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</row>
    <row r="40" spans="1:79" s="114" customFormat="1" ht="74.25" customHeight="1" hidden="1">
      <c r="A40" s="153" t="s">
        <v>209</v>
      </c>
      <c r="B40" s="153"/>
      <c r="C40" s="132" t="s">
        <v>179</v>
      </c>
      <c r="D40" s="132" t="s">
        <v>99</v>
      </c>
      <c r="E40" s="132" t="s">
        <v>100</v>
      </c>
      <c r="F40" s="132" t="s">
        <v>98</v>
      </c>
      <c r="G40" s="132" t="s">
        <v>200</v>
      </c>
      <c r="H40" s="132"/>
      <c r="I40" s="154" t="s">
        <v>210</v>
      </c>
      <c r="J40" s="155"/>
      <c r="K40" s="155"/>
      <c r="L40" s="156">
        <f>M40+N40+O40</f>
        <v>0</v>
      </c>
      <c r="M40" s="156"/>
      <c r="N40" s="156"/>
      <c r="O40" s="156"/>
      <c r="P40" s="156"/>
      <c r="Q40" s="157"/>
      <c r="R40" s="143"/>
      <c r="S40" s="144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</row>
    <row r="41" spans="1:79" s="114" customFormat="1" ht="15.75" customHeight="1" hidden="1">
      <c r="A41" s="153" t="s">
        <v>144</v>
      </c>
      <c r="B41" s="153"/>
      <c r="C41" s="132" t="s">
        <v>179</v>
      </c>
      <c r="D41" s="132" t="s">
        <v>99</v>
      </c>
      <c r="E41" s="132" t="s">
        <v>100</v>
      </c>
      <c r="F41" s="132" t="s">
        <v>98</v>
      </c>
      <c r="G41" s="132" t="s">
        <v>200</v>
      </c>
      <c r="H41" s="132"/>
      <c r="I41" s="154" t="s">
        <v>145</v>
      </c>
      <c r="J41" s="155"/>
      <c r="K41" s="155"/>
      <c r="L41" s="156">
        <f>M41+N41+O41</f>
        <v>0</v>
      </c>
      <c r="M41" s="156"/>
      <c r="N41" s="156"/>
      <c r="O41" s="156"/>
      <c r="P41" s="156"/>
      <c r="Q41" s="157"/>
      <c r="R41" s="143"/>
      <c r="S41" s="144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</row>
    <row r="42" spans="1:79" s="114" customFormat="1" ht="43.5" customHeight="1" hidden="1">
      <c r="A42" s="153" t="s">
        <v>146</v>
      </c>
      <c r="B42" s="153"/>
      <c r="C42" s="132" t="s">
        <v>179</v>
      </c>
      <c r="D42" s="132" t="s">
        <v>99</v>
      </c>
      <c r="E42" s="132" t="s">
        <v>100</v>
      </c>
      <c r="F42" s="132" t="s">
        <v>98</v>
      </c>
      <c r="G42" s="132" t="s">
        <v>200</v>
      </c>
      <c r="H42" s="132" t="s">
        <v>181</v>
      </c>
      <c r="I42" s="154" t="s">
        <v>147</v>
      </c>
      <c r="J42" s="155" t="s">
        <v>211</v>
      </c>
      <c r="K42" s="155" t="s">
        <v>183</v>
      </c>
      <c r="L42" s="156">
        <f>M42+N42+O42</f>
        <v>0</v>
      </c>
      <c r="M42" s="156"/>
      <c r="N42" s="156"/>
      <c r="O42" s="156"/>
      <c r="P42" s="156"/>
      <c r="Q42" s="157"/>
      <c r="R42" s="143"/>
      <c r="S42" s="144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</row>
    <row r="43" spans="1:79" s="114" customFormat="1" ht="45.75" customHeight="1" hidden="1">
      <c r="A43" s="153" t="s">
        <v>148</v>
      </c>
      <c r="B43" s="153"/>
      <c r="C43" s="132" t="s">
        <v>179</v>
      </c>
      <c r="D43" s="132" t="s">
        <v>99</v>
      </c>
      <c r="E43" s="132" t="s">
        <v>100</v>
      </c>
      <c r="F43" s="132" t="s">
        <v>98</v>
      </c>
      <c r="G43" s="132" t="s">
        <v>200</v>
      </c>
      <c r="H43" s="132"/>
      <c r="I43" s="154" t="s">
        <v>149</v>
      </c>
      <c r="J43" s="155"/>
      <c r="K43" s="155"/>
      <c r="L43" s="156">
        <f>M43+N43+O43</f>
        <v>0</v>
      </c>
      <c r="M43" s="156"/>
      <c r="N43" s="156"/>
      <c r="O43" s="156"/>
      <c r="P43" s="156"/>
      <c r="Q43" s="157"/>
      <c r="R43" s="143"/>
      <c r="S43" s="144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</row>
    <row r="44" spans="1:79" s="114" customFormat="1" ht="15.75" customHeight="1" hidden="1">
      <c r="A44" s="131"/>
      <c r="B44" s="131"/>
      <c r="C44" s="155"/>
      <c r="D44" s="155"/>
      <c r="E44" s="155"/>
      <c r="F44" s="155"/>
      <c r="G44" s="155"/>
      <c r="H44" s="155"/>
      <c r="I44" s="155"/>
      <c r="J44" s="155"/>
      <c r="K44" s="155"/>
      <c r="L44" s="156"/>
      <c r="M44" s="156"/>
      <c r="N44" s="156"/>
      <c r="O44" s="156"/>
      <c r="P44" s="156"/>
      <c r="Q44" s="157"/>
      <c r="R44" s="143"/>
      <c r="S44" s="144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</row>
    <row r="45" spans="1:79" s="114" customFormat="1" ht="15.75" customHeight="1" hidden="1">
      <c r="A45" s="131" t="s">
        <v>212</v>
      </c>
      <c r="B45" s="131"/>
      <c r="C45" s="155"/>
      <c r="D45" s="155"/>
      <c r="E45" s="155"/>
      <c r="F45" s="155"/>
      <c r="G45" s="155"/>
      <c r="H45" s="155"/>
      <c r="I45" s="155"/>
      <c r="J45" s="155"/>
      <c r="K45" s="155"/>
      <c r="L45" s="156"/>
      <c r="M45" s="156"/>
      <c r="N45" s="156"/>
      <c r="O45" s="156"/>
      <c r="P45" s="156"/>
      <c r="Q45" s="157"/>
      <c r="R45" s="143"/>
      <c r="S45" s="144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</row>
    <row r="46" spans="1:79" s="114" customFormat="1" ht="30.75" customHeight="1" hidden="1">
      <c r="A46" s="158" t="s">
        <v>213</v>
      </c>
      <c r="B46" s="158"/>
      <c r="C46" s="125" t="s">
        <v>179</v>
      </c>
      <c r="D46" s="125" t="s">
        <v>99</v>
      </c>
      <c r="E46" s="125" t="s">
        <v>100</v>
      </c>
      <c r="F46" s="125" t="s">
        <v>98</v>
      </c>
      <c r="G46" s="125" t="s">
        <v>195</v>
      </c>
      <c r="H46" s="125" t="s">
        <v>188</v>
      </c>
      <c r="I46" s="125" t="s">
        <v>133</v>
      </c>
      <c r="J46" s="159" t="s">
        <v>189</v>
      </c>
      <c r="K46" s="159" t="s">
        <v>214</v>
      </c>
      <c r="L46" s="160" t="e">
        <f>M46+N46+O46</f>
        <v>#VALUE!</v>
      </c>
      <c r="M46" s="160"/>
      <c r="N46" s="160"/>
      <c r="O46" s="160" t="s">
        <v>215</v>
      </c>
      <c r="P46" s="160"/>
      <c r="Q46" s="161"/>
      <c r="R46" s="143"/>
      <c r="S46" s="144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</row>
    <row r="47" spans="1:79" s="114" customFormat="1" ht="35.25" customHeight="1">
      <c r="A47" s="162" t="s">
        <v>216</v>
      </c>
      <c r="B47" s="162"/>
      <c r="C47" s="163" t="s">
        <v>98</v>
      </c>
      <c r="D47" s="163" t="s">
        <v>99</v>
      </c>
      <c r="E47" s="163" t="s">
        <v>100</v>
      </c>
      <c r="F47" s="163" t="s">
        <v>98</v>
      </c>
      <c r="G47" s="163" t="s">
        <v>101</v>
      </c>
      <c r="H47" s="163"/>
      <c r="I47" s="163"/>
      <c r="J47" s="163"/>
      <c r="K47" s="163"/>
      <c r="L47" s="164">
        <f>SUM(M47+N47+O47)</f>
        <v>54145699.00000001</v>
      </c>
      <c r="M47" s="164">
        <f>SUM(M50+M51+M53+M54+M59+M62+M68+M72+M74+M49)</f>
        <v>49789484</v>
      </c>
      <c r="N47" s="164">
        <f>SUM(N50+N51+N53+N54+N59+N62+N68+N72+N74+N49)</f>
        <v>4355171.73</v>
      </c>
      <c r="O47" s="164">
        <f>SUM(O50+O51+O53+O54+O59+O62+O68+O72+O74+O49)</f>
        <v>1043.27</v>
      </c>
      <c r="P47" s="164">
        <f>SUM(P50+P51+P53+P54+P59+P62+P68+P72+P74+P49+P52)</f>
        <v>56911600</v>
      </c>
      <c r="Q47" s="164">
        <f>SUM(Q50+Q51+Q53+Q54+Q59+Q62+Q68+Q72+Q74+Q49+Q52)</f>
        <v>56911600</v>
      </c>
      <c r="R47" s="165"/>
      <c r="S47" s="166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</row>
    <row r="48" spans="1:79" s="114" customFormat="1" ht="6.75" customHeight="1" hidden="1">
      <c r="A48" s="131"/>
      <c r="B48" s="131"/>
      <c r="C48" s="155" t="s">
        <v>98</v>
      </c>
      <c r="D48" s="155" t="s">
        <v>99</v>
      </c>
      <c r="E48" s="155" t="s">
        <v>100</v>
      </c>
      <c r="F48" s="155" t="s">
        <v>98</v>
      </c>
      <c r="G48" s="155" t="s">
        <v>101</v>
      </c>
      <c r="H48" s="155"/>
      <c r="I48" s="155"/>
      <c r="J48" s="155"/>
      <c r="K48" s="155"/>
      <c r="L48" s="156">
        <f>SUM(L74+L72+L68+L62+L59+L54+L53+L51+L50+L49)</f>
        <v>54145699</v>
      </c>
      <c r="M48" s="156">
        <f>SUM(M74+M72+M68+M62+M59+M54+M53+M51+M50+M49)</f>
        <v>49789484</v>
      </c>
      <c r="N48" s="156">
        <f>SUM(N74+N72+N68+N62+N59+N54+N53+N51+N50+N49)</f>
        <v>4355171.73</v>
      </c>
      <c r="O48" s="156">
        <f>SUM(O74+O72+O68+O62+O59+O54+O53+O51+O50+O49)</f>
        <v>1043.27</v>
      </c>
      <c r="P48" s="156">
        <f>SUM(P74+P72+P68+P62+P59+P54+P53+P51+P50+P49+P52)</f>
        <v>56911600</v>
      </c>
      <c r="Q48" s="156">
        <f>SUM(Q74+Q72+Q68+Q62+Q59+Q54+Q53+Q51+Q50+Q49+Q52)</f>
        <v>56911600</v>
      </c>
      <c r="R48" s="143"/>
      <c r="S48" s="144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</row>
    <row r="49" spans="1:79" s="114" customFormat="1" ht="16.5" customHeight="1">
      <c r="A49" s="153" t="s">
        <v>126</v>
      </c>
      <c r="B49" s="153"/>
      <c r="C49" s="155" t="s">
        <v>98</v>
      </c>
      <c r="D49" s="155" t="s">
        <v>99</v>
      </c>
      <c r="E49" s="155" t="s">
        <v>100</v>
      </c>
      <c r="F49" s="155" t="s">
        <v>98</v>
      </c>
      <c r="G49" s="155" t="s">
        <v>101</v>
      </c>
      <c r="H49" s="155" t="s">
        <v>193</v>
      </c>
      <c r="I49" s="154" t="s">
        <v>127</v>
      </c>
      <c r="J49" s="155" t="s">
        <v>182</v>
      </c>
      <c r="K49" s="155" t="s">
        <v>183</v>
      </c>
      <c r="L49" s="156">
        <f>SUM(M49:N49)</f>
        <v>36315818.5</v>
      </c>
      <c r="M49" s="156">
        <f>33655287+300000</f>
        <v>33955287</v>
      </c>
      <c r="N49" s="156">
        <f>2256000+3913.3+100618.2</f>
        <v>2360531.5</v>
      </c>
      <c r="O49" s="156">
        <v>0</v>
      </c>
      <c r="P49" s="157">
        <v>34929570</v>
      </c>
      <c r="Q49" s="157">
        <v>34929570</v>
      </c>
      <c r="R49" s="143"/>
      <c r="S49" s="144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</row>
    <row r="50" spans="1:79" s="114" customFormat="1" ht="24" customHeight="1">
      <c r="A50" s="153" t="s">
        <v>185</v>
      </c>
      <c r="B50" s="153"/>
      <c r="C50" s="155" t="s">
        <v>98</v>
      </c>
      <c r="D50" s="155" t="s">
        <v>99</v>
      </c>
      <c r="E50" s="155" t="s">
        <v>100</v>
      </c>
      <c r="F50" s="155" t="s">
        <v>98</v>
      </c>
      <c r="G50" s="155" t="s">
        <v>101</v>
      </c>
      <c r="H50" s="155" t="s">
        <v>193</v>
      </c>
      <c r="I50" s="154" t="s">
        <v>131</v>
      </c>
      <c r="J50" s="155" t="s">
        <v>186</v>
      </c>
      <c r="K50" s="155" t="s">
        <v>183</v>
      </c>
      <c r="L50" s="156">
        <f>SUM(M50:N50)</f>
        <v>10576777.5</v>
      </c>
      <c r="M50" s="156">
        <f>10163897-300000</f>
        <v>9863897</v>
      </c>
      <c r="N50" s="156">
        <f>681312+31568.5</f>
        <v>712880.5</v>
      </c>
      <c r="O50" s="156">
        <v>0</v>
      </c>
      <c r="P50" s="167">
        <v>10548730</v>
      </c>
      <c r="Q50" s="167">
        <v>10548730</v>
      </c>
      <c r="R50" s="143"/>
      <c r="S50" s="144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</row>
    <row r="51" spans="1:79" s="114" customFormat="1" ht="18.75" customHeight="1">
      <c r="A51" s="153" t="s">
        <v>132</v>
      </c>
      <c r="B51" s="153"/>
      <c r="C51" s="155" t="s">
        <v>98</v>
      </c>
      <c r="D51" s="155" t="s">
        <v>99</v>
      </c>
      <c r="E51" s="155" t="s">
        <v>100</v>
      </c>
      <c r="F51" s="155" t="s">
        <v>98</v>
      </c>
      <c r="G51" s="155" t="s">
        <v>101</v>
      </c>
      <c r="H51" s="155" t="s">
        <v>193</v>
      </c>
      <c r="I51" s="154" t="s">
        <v>133</v>
      </c>
      <c r="J51" s="155" t="s">
        <v>205</v>
      </c>
      <c r="K51" s="155" t="s">
        <v>183</v>
      </c>
      <c r="L51" s="156">
        <v>85200</v>
      </c>
      <c r="M51" s="156"/>
      <c r="N51" s="156">
        <v>85200</v>
      </c>
      <c r="O51" s="156">
        <v>0</v>
      </c>
      <c r="P51" s="168">
        <f>O51</f>
        <v>0</v>
      </c>
      <c r="Q51" s="168">
        <f>P51</f>
        <v>0</v>
      </c>
      <c r="R51" s="143"/>
      <c r="S51" s="144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</row>
    <row r="52" spans="1:79" s="114" customFormat="1" ht="18.75" customHeight="1" hidden="1">
      <c r="A52" s="169" t="s">
        <v>217</v>
      </c>
      <c r="B52" s="169"/>
      <c r="C52" s="155" t="s">
        <v>98</v>
      </c>
      <c r="D52" s="155" t="s">
        <v>99</v>
      </c>
      <c r="E52" s="155" t="s">
        <v>100</v>
      </c>
      <c r="F52" s="155" t="s">
        <v>98</v>
      </c>
      <c r="G52" s="155" t="s">
        <v>101</v>
      </c>
      <c r="H52" s="155"/>
      <c r="I52" s="154" t="s">
        <v>129</v>
      </c>
      <c r="J52" s="155" t="s">
        <v>203</v>
      </c>
      <c r="K52" s="155" t="s">
        <v>218</v>
      </c>
      <c r="L52" s="156"/>
      <c r="M52" s="156"/>
      <c r="N52" s="156"/>
      <c r="O52" s="156"/>
      <c r="P52" s="168"/>
      <c r="Q52" s="168"/>
      <c r="R52" s="143"/>
      <c r="S52" s="144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</row>
    <row r="53" spans="1:79" s="114" customFormat="1" ht="21.75" customHeight="1">
      <c r="A53" s="153" t="s">
        <v>134</v>
      </c>
      <c r="B53" s="153"/>
      <c r="C53" s="155" t="s">
        <v>98</v>
      </c>
      <c r="D53" s="155" t="s">
        <v>99</v>
      </c>
      <c r="E53" s="155" t="s">
        <v>100</v>
      </c>
      <c r="F53" s="155" t="s">
        <v>98</v>
      </c>
      <c r="G53" s="155" t="s">
        <v>101</v>
      </c>
      <c r="H53" s="155" t="s">
        <v>193</v>
      </c>
      <c r="I53" s="154" t="s">
        <v>135</v>
      </c>
      <c r="J53" s="155" t="s">
        <v>219</v>
      </c>
      <c r="K53" s="155" t="s">
        <v>220</v>
      </c>
      <c r="L53" s="156">
        <f>SUM(M53:N53)</f>
        <v>1861000</v>
      </c>
      <c r="M53" s="156">
        <v>1861000</v>
      </c>
      <c r="N53" s="156"/>
      <c r="O53" s="156">
        <v>0</v>
      </c>
      <c r="P53" s="168">
        <v>3717500</v>
      </c>
      <c r="Q53" s="168">
        <v>3717500</v>
      </c>
      <c r="R53" s="143"/>
      <c r="S53" s="144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</row>
    <row r="54" spans="1:79" s="114" customFormat="1" ht="30" customHeight="1">
      <c r="A54" s="170" t="s">
        <v>221</v>
      </c>
      <c r="B54" s="170"/>
      <c r="C54" s="171" t="s">
        <v>98</v>
      </c>
      <c r="D54" s="171" t="s">
        <v>99</v>
      </c>
      <c r="E54" s="171" t="s">
        <v>100</v>
      </c>
      <c r="F54" s="171" t="s">
        <v>98</v>
      </c>
      <c r="G54" s="171" t="s">
        <v>101</v>
      </c>
      <c r="H54" s="172" t="s">
        <v>193</v>
      </c>
      <c r="I54" s="173" t="s">
        <v>137</v>
      </c>
      <c r="J54" s="171" t="s">
        <v>222</v>
      </c>
      <c r="K54" s="171"/>
      <c r="L54" s="174">
        <f>L55+L56+L57+L58</f>
        <v>373000</v>
      </c>
      <c r="M54" s="174">
        <v>0</v>
      </c>
      <c r="N54" s="174">
        <f>SUM(N55:N57)</f>
        <v>371956.73</v>
      </c>
      <c r="O54" s="174">
        <f>SUM(O55:O58)</f>
        <v>1043.27</v>
      </c>
      <c r="P54" s="175">
        <f>SUM(P55:P57)</f>
        <v>259100</v>
      </c>
      <c r="Q54" s="175">
        <f>SUM(Q55:Q57)</f>
        <v>259100</v>
      </c>
      <c r="R54" s="165"/>
      <c r="S54" s="144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</row>
    <row r="55" spans="1:79" s="114" customFormat="1" ht="27" customHeight="1">
      <c r="A55" s="153" t="s">
        <v>223</v>
      </c>
      <c r="B55" s="153"/>
      <c r="C55" s="155" t="s">
        <v>98</v>
      </c>
      <c r="D55" s="155" t="s">
        <v>99</v>
      </c>
      <c r="E55" s="155" t="s">
        <v>100</v>
      </c>
      <c r="F55" s="155" t="s">
        <v>98</v>
      </c>
      <c r="G55" s="155" t="s">
        <v>101</v>
      </c>
      <c r="H55" s="176" t="s">
        <v>193</v>
      </c>
      <c r="I55" s="154" t="s">
        <v>137</v>
      </c>
      <c r="J55" s="155" t="s">
        <v>222</v>
      </c>
      <c r="K55" s="155" t="s">
        <v>224</v>
      </c>
      <c r="L55" s="156">
        <f>104400+12200</f>
        <v>116600</v>
      </c>
      <c r="M55" s="156">
        <v>0</v>
      </c>
      <c r="N55" s="156">
        <f>L55</f>
        <v>116600</v>
      </c>
      <c r="O55" s="156">
        <v>0</v>
      </c>
      <c r="P55" s="156">
        <v>111900</v>
      </c>
      <c r="Q55" s="156">
        <v>111900</v>
      </c>
      <c r="R55" s="143"/>
      <c r="S55" s="144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</row>
    <row r="56" spans="1:79" s="114" customFormat="1" ht="27" customHeight="1">
      <c r="A56" s="153" t="s">
        <v>225</v>
      </c>
      <c r="B56" s="153"/>
      <c r="C56" s="155" t="s">
        <v>98</v>
      </c>
      <c r="D56" s="155" t="s">
        <v>99</v>
      </c>
      <c r="E56" s="155" t="s">
        <v>100</v>
      </c>
      <c r="F56" s="155" t="s">
        <v>98</v>
      </c>
      <c r="G56" s="155" t="s">
        <v>101</v>
      </c>
      <c r="H56" s="176" t="s">
        <v>193</v>
      </c>
      <c r="I56" s="154" t="s">
        <v>137</v>
      </c>
      <c r="J56" s="155" t="s">
        <v>222</v>
      </c>
      <c r="K56" s="155" t="s">
        <v>226</v>
      </c>
      <c r="L56" s="156">
        <f>126300+114100</f>
        <v>240400</v>
      </c>
      <c r="M56" s="156">
        <v>0</v>
      </c>
      <c r="N56" s="156">
        <f>L56</f>
        <v>240400</v>
      </c>
      <c r="O56" s="156">
        <v>0</v>
      </c>
      <c r="P56" s="156">
        <v>131100</v>
      </c>
      <c r="Q56" s="156">
        <v>131100</v>
      </c>
      <c r="R56" s="143"/>
      <c r="S56" s="144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</row>
    <row r="57" spans="1:79" s="114" customFormat="1" ht="27" customHeight="1">
      <c r="A57" s="153" t="s">
        <v>227</v>
      </c>
      <c r="B57" s="153"/>
      <c r="C57" s="155" t="s">
        <v>98</v>
      </c>
      <c r="D57" s="155" t="s">
        <v>99</v>
      </c>
      <c r="E57" s="155" t="s">
        <v>100</v>
      </c>
      <c r="F57" s="155" t="s">
        <v>98</v>
      </c>
      <c r="G57" s="155" t="s">
        <v>101</v>
      </c>
      <c r="H57" s="176" t="s">
        <v>193</v>
      </c>
      <c r="I57" s="154" t="s">
        <v>137</v>
      </c>
      <c r="J57" s="155" t="s">
        <v>222</v>
      </c>
      <c r="K57" s="155" t="s">
        <v>228</v>
      </c>
      <c r="L57" s="156">
        <f>16000-1043.27</f>
        <v>14956.73</v>
      </c>
      <c r="M57" s="156">
        <v>0</v>
      </c>
      <c r="N57" s="156">
        <f>L57</f>
        <v>14956.73</v>
      </c>
      <c r="O57" s="156">
        <v>0</v>
      </c>
      <c r="P57" s="156">
        <v>16100</v>
      </c>
      <c r="Q57" s="156">
        <v>16100</v>
      </c>
      <c r="R57" s="143"/>
      <c r="S57" s="144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</row>
    <row r="58" spans="1:79" s="114" customFormat="1" ht="27" customHeight="1">
      <c r="A58" s="153" t="s">
        <v>221</v>
      </c>
      <c r="B58" s="153"/>
      <c r="C58" s="155" t="s">
        <v>98</v>
      </c>
      <c r="D58" s="155" t="s">
        <v>99</v>
      </c>
      <c r="E58" s="155" t="s">
        <v>100</v>
      </c>
      <c r="F58" s="155" t="s">
        <v>98</v>
      </c>
      <c r="G58" s="155" t="s">
        <v>101</v>
      </c>
      <c r="H58" s="176" t="s">
        <v>194</v>
      </c>
      <c r="I58" s="154" t="s">
        <v>137</v>
      </c>
      <c r="J58" s="155" t="s">
        <v>222</v>
      </c>
      <c r="K58" s="155" t="s">
        <v>229</v>
      </c>
      <c r="L58" s="156">
        <f>O58</f>
        <v>1043.27</v>
      </c>
      <c r="M58" s="156"/>
      <c r="N58" s="156"/>
      <c r="O58" s="156">
        <v>1043.27</v>
      </c>
      <c r="P58" s="156"/>
      <c r="Q58" s="156"/>
      <c r="R58" s="143"/>
      <c r="S58" s="144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</row>
    <row r="59" spans="1:79" s="114" customFormat="1" ht="43.5" customHeight="1">
      <c r="A59" s="170" t="s">
        <v>140</v>
      </c>
      <c r="B59" s="170"/>
      <c r="C59" s="171" t="s">
        <v>98</v>
      </c>
      <c r="D59" s="171" t="s">
        <v>99</v>
      </c>
      <c r="E59" s="171" t="s">
        <v>100</v>
      </c>
      <c r="F59" s="171" t="s">
        <v>98</v>
      </c>
      <c r="G59" s="171" t="s">
        <v>101</v>
      </c>
      <c r="H59" s="172" t="s">
        <v>193</v>
      </c>
      <c r="I59" s="173" t="s">
        <v>141</v>
      </c>
      <c r="J59" s="171" t="s">
        <v>230</v>
      </c>
      <c r="K59" s="171"/>
      <c r="L59" s="174">
        <f>SUM(L60:L61)</f>
        <v>140632.05</v>
      </c>
      <c r="M59" s="174"/>
      <c r="N59" s="174">
        <f>SUM(N60:N61)</f>
        <v>140632.05</v>
      </c>
      <c r="O59" s="174"/>
      <c r="P59" s="177">
        <f>SUM(P60:P61)</f>
        <v>265000</v>
      </c>
      <c r="Q59" s="177">
        <f>SUM(Q60:Q61)</f>
        <v>265000</v>
      </c>
      <c r="R59" s="143"/>
      <c r="S59" s="144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</row>
    <row r="60" spans="1:79" s="114" customFormat="1" ht="27.75" customHeight="1">
      <c r="A60" s="153" t="s">
        <v>231</v>
      </c>
      <c r="B60" s="153"/>
      <c r="C60" s="155" t="s">
        <v>98</v>
      </c>
      <c r="D60" s="155" t="s">
        <v>99</v>
      </c>
      <c r="E60" s="155" t="s">
        <v>100</v>
      </c>
      <c r="F60" s="155" t="s">
        <v>98</v>
      </c>
      <c r="G60" s="155" t="s">
        <v>101</v>
      </c>
      <c r="H60" s="176" t="s">
        <v>193</v>
      </c>
      <c r="I60" s="154" t="s">
        <v>141</v>
      </c>
      <c r="J60" s="155" t="s">
        <v>230</v>
      </c>
      <c r="K60" s="155" t="s">
        <v>232</v>
      </c>
      <c r="L60" s="156">
        <f>55500-3780</f>
        <v>51720</v>
      </c>
      <c r="M60" s="156">
        <v>0</v>
      </c>
      <c r="N60" s="156">
        <f>L60</f>
        <v>51720</v>
      </c>
      <c r="O60" s="156">
        <v>0</v>
      </c>
      <c r="P60" s="157">
        <v>52000</v>
      </c>
      <c r="Q60" s="157">
        <v>52000</v>
      </c>
      <c r="R60" s="143"/>
      <c r="S60" s="144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</row>
    <row r="61" spans="1:79" s="114" customFormat="1" ht="27" customHeight="1">
      <c r="A61" s="153" t="s">
        <v>140</v>
      </c>
      <c r="B61" s="153"/>
      <c r="C61" s="155" t="s">
        <v>98</v>
      </c>
      <c r="D61" s="155" t="s">
        <v>99</v>
      </c>
      <c r="E61" s="155" t="s">
        <v>100</v>
      </c>
      <c r="F61" s="155" t="s">
        <v>98</v>
      </c>
      <c r="G61" s="155" t="s">
        <v>101</v>
      </c>
      <c r="H61" s="176" t="s">
        <v>193</v>
      </c>
      <c r="I61" s="154" t="s">
        <v>141</v>
      </c>
      <c r="J61" s="155" t="s">
        <v>230</v>
      </c>
      <c r="K61" s="155" t="s">
        <v>183</v>
      </c>
      <c r="L61" s="156">
        <f>88913-0.91-0.04</f>
        <v>88912.05</v>
      </c>
      <c r="M61" s="156">
        <v>0</v>
      </c>
      <c r="N61" s="156">
        <f>L61</f>
        <v>88912.05</v>
      </c>
      <c r="O61" s="156">
        <v>0</v>
      </c>
      <c r="P61" s="157">
        <v>213000</v>
      </c>
      <c r="Q61" s="157">
        <v>213000</v>
      </c>
      <c r="R61" s="143"/>
      <c r="S61" s="144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</row>
    <row r="62" spans="1:79" s="114" customFormat="1" ht="21" customHeight="1">
      <c r="A62" s="170" t="s">
        <v>142</v>
      </c>
      <c r="B62" s="170"/>
      <c r="C62" s="171" t="s">
        <v>98</v>
      </c>
      <c r="D62" s="171" t="s">
        <v>99</v>
      </c>
      <c r="E62" s="171" t="s">
        <v>100</v>
      </c>
      <c r="F62" s="171" t="s">
        <v>98</v>
      </c>
      <c r="G62" s="171" t="s">
        <v>101</v>
      </c>
      <c r="H62" s="172" t="s">
        <v>193</v>
      </c>
      <c r="I62" s="173" t="s">
        <v>143</v>
      </c>
      <c r="J62" s="171"/>
      <c r="K62" s="171"/>
      <c r="L62" s="174">
        <f>SUM(L63:L65)</f>
        <v>3126671.95</v>
      </c>
      <c r="M62" s="174">
        <f>SUM(M63:M65)</f>
        <v>2917500</v>
      </c>
      <c r="N62" s="174">
        <f>SUM(N63:N65)</f>
        <v>209171.95</v>
      </c>
      <c r="O62" s="174">
        <f>SUM(O63:O64)</f>
        <v>0</v>
      </c>
      <c r="P62" s="174">
        <f>SUM(P63:P65)</f>
        <v>1330500</v>
      </c>
      <c r="Q62" s="174">
        <f>SUM(Q63:Q65)</f>
        <v>1330500</v>
      </c>
      <c r="R62" s="143"/>
      <c r="S62" s="144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</row>
    <row r="63" spans="1:79" s="114" customFormat="1" ht="20.25" customHeight="1">
      <c r="A63" s="153" t="s">
        <v>233</v>
      </c>
      <c r="B63" s="153"/>
      <c r="C63" s="155" t="s">
        <v>98</v>
      </c>
      <c r="D63" s="155" t="s">
        <v>99</v>
      </c>
      <c r="E63" s="155" t="s">
        <v>100</v>
      </c>
      <c r="F63" s="155" t="s">
        <v>98</v>
      </c>
      <c r="G63" s="155" t="s">
        <v>101</v>
      </c>
      <c r="H63" s="176" t="s">
        <v>193</v>
      </c>
      <c r="I63" s="154" t="s">
        <v>143</v>
      </c>
      <c r="J63" s="155" t="s">
        <v>206</v>
      </c>
      <c r="K63" s="155" t="s">
        <v>234</v>
      </c>
      <c r="L63" s="156">
        <v>57600</v>
      </c>
      <c r="M63" s="156">
        <v>0</v>
      </c>
      <c r="N63" s="156">
        <f>L63</f>
        <v>57600</v>
      </c>
      <c r="O63" s="156">
        <v>0</v>
      </c>
      <c r="P63" s="157">
        <f>O63</f>
        <v>0</v>
      </c>
      <c r="Q63" s="157">
        <f>P63</f>
        <v>0</v>
      </c>
      <c r="R63" s="143"/>
      <c r="S63" s="144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</row>
    <row r="64" spans="1:79" s="114" customFormat="1" ht="28.5" customHeight="1">
      <c r="A64" s="169" t="s">
        <v>235</v>
      </c>
      <c r="B64" s="169"/>
      <c r="C64" s="155" t="s">
        <v>98</v>
      </c>
      <c r="D64" s="155" t="s">
        <v>99</v>
      </c>
      <c r="E64" s="155" t="s">
        <v>100</v>
      </c>
      <c r="F64" s="155" t="s">
        <v>98</v>
      </c>
      <c r="G64" s="155" t="s">
        <v>101</v>
      </c>
      <c r="H64" s="176" t="s">
        <v>193</v>
      </c>
      <c r="I64" s="154" t="s">
        <v>143</v>
      </c>
      <c r="J64" s="155" t="s">
        <v>206</v>
      </c>
      <c r="K64" s="155" t="s">
        <v>220</v>
      </c>
      <c r="L64" s="156">
        <v>2917500</v>
      </c>
      <c r="M64" s="156">
        <f>L64</f>
        <v>2917500</v>
      </c>
      <c r="N64" s="156"/>
      <c r="O64" s="156">
        <v>0</v>
      </c>
      <c r="P64" s="157">
        <v>490000</v>
      </c>
      <c r="Q64" s="157">
        <v>490000</v>
      </c>
      <c r="R64" s="143"/>
      <c r="S64" s="144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</row>
    <row r="65" spans="1:79" s="114" customFormat="1" ht="16.5" customHeight="1">
      <c r="A65" s="153" t="s">
        <v>142</v>
      </c>
      <c r="B65" s="153"/>
      <c r="C65" s="155" t="s">
        <v>98</v>
      </c>
      <c r="D65" s="155" t="s">
        <v>99</v>
      </c>
      <c r="E65" s="155" t="s">
        <v>100</v>
      </c>
      <c r="F65" s="155" t="s">
        <v>98</v>
      </c>
      <c r="G65" s="155" t="s">
        <v>101</v>
      </c>
      <c r="H65" s="176" t="s">
        <v>193</v>
      </c>
      <c r="I65" s="154" t="s">
        <v>143</v>
      </c>
      <c r="J65" s="155" t="s">
        <v>206</v>
      </c>
      <c r="K65" s="155" t="s">
        <v>183</v>
      </c>
      <c r="L65" s="156">
        <f>147791+3780.91+0.04</f>
        <v>151571.95</v>
      </c>
      <c r="M65" s="156">
        <v>0</v>
      </c>
      <c r="N65" s="156">
        <f>L65</f>
        <v>151571.95</v>
      </c>
      <c r="O65" s="156">
        <v>0</v>
      </c>
      <c r="P65" s="157">
        <v>840500</v>
      </c>
      <c r="Q65" s="157">
        <v>840500</v>
      </c>
      <c r="R65" s="143"/>
      <c r="S65" s="144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</row>
    <row r="66" spans="1:79" s="114" customFormat="1" ht="18.75" customHeight="1" hidden="1">
      <c r="A66" s="153" t="s">
        <v>207</v>
      </c>
      <c r="B66" s="153"/>
      <c r="C66" s="155" t="s">
        <v>98</v>
      </c>
      <c r="D66" s="155" t="s">
        <v>99</v>
      </c>
      <c r="E66" s="155" t="s">
        <v>100</v>
      </c>
      <c r="F66" s="155" t="s">
        <v>98</v>
      </c>
      <c r="G66" s="155" t="s">
        <v>101</v>
      </c>
      <c r="H66" s="172" t="s">
        <v>193</v>
      </c>
      <c r="I66" s="154" t="s">
        <v>208</v>
      </c>
      <c r="J66" s="155"/>
      <c r="K66" s="155"/>
      <c r="L66" s="156"/>
      <c r="M66" s="156"/>
      <c r="N66" s="156"/>
      <c r="O66" s="156"/>
      <c r="P66" s="157"/>
      <c r="Q66" s="157"/>
      <c r="R66" s="143"/>
      <c r="S66" s="144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</row>
    <row r="67" spans="1:79" s="114" customFormat="1" ht="39" customHeight="1" hidden="1">
      <c r="A67" s="153" t="s">
        <v>209</v>
      </c>
      <c r="B67" s="153"/>
      <c r="C67" s="155" t="s">
        <v>98</v>
      </c>
      <c r="D67" s="155" t="s">
        <v>99</v>
      </c>
      <c r="E67" s="155" t="s">
        <v>100</v>
      </c>
      <c r="F67" s="155" t="s">
        <v>98</v>
      </c>
      <c r="G67" s="155" t="s">
        <v>101</v>
      </c>
      <c r="H67" s="172" t="s">
        <v>193</v>
      </c>
      <c r="I67" s="154" t="s">
        <v>210</v>
      </c>
      <c r="J67" s="155"/>
      <c r="K67" s="155"/>
      <c r="L67" s="156"/>
      <c r="M67" s="156"/>
      <c r="N67" s="156"/>
      <c r="O67" s="156"/>
      <c r="P67" s="157"/>
      <c r="Q67" s="157"/>
      <c r="R67" s="143"/>
      <c r="S67" s="144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</row>
    <row r="68" spans="1:79" s="114" customFormat="1" ht="23.25" customHeight="1">
      <c r="A68" s="170" t="s">
        <v>144</v>
      </c>
      <c r="B68" s="170"/>
      <c r="C68" s="171" t="s">
        <v>98</v>
      </c>
      <c r="D68" s="171" t="s">
        <v>99</v>
      </c>
      <c r="E68" s="171" t="s">
        <v>100</v>
      </c>
      <c r="F68" s="171" t="s">
        <v>98</v>
      </c>
      <c r="G68" s="171" t="s">
        <v>101</v>
      </c>
      <c r="H68" s="172" t="s">
        <v>193</v>
      </c>
      <c r="I68" s="173" t="s">
        <v>145</v>
      </c>
      <c r="J68" s="171"/>
      <c r="K68" s="171"/>
      <c r="L68" s="174">
        <f>L69+L70+L71</f>
        <v>838399</v>
      </c>
      <c r="M68" s="174">
        <f>M69+M70+M71</f>
        <v>390000</v>
      </c>
      <c r="N68" s="174">
        <f>N69+N70+N71</f>
        <v>448399</v>
      </c>
      <c r="O68" s="174">
        <v>0</v>
      </c>
      <c r="P68" s="174">
        <f>P69+P70+P71</f>
        <v>411200</v>
      </c>
      <c r="Q68" s="174">
        <f>Q69+Q70+Q71</f>
        <v>411200</v>
      </c>
      <c r="R68" s="143"/>
      <c r="S68" s="144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</row>
    <row r="69" spans="1:19" s="114" customFormat="1" ht="18.75" customHeight="1">
      <c r="A69" s="153" t="s">
        <v>236</v>
      </c>
      <c r="B69" s="153"/>
      <c r="C69" s="155" t="s">
        <v>98</v>
      </c>
      <c r="D69" s="155" t="s">
        <v>99</v>
      </c>
      <c r="E69" s="155" t="s">
        <v>100</v>
      </c>
      <c r="F69" s="155" t="s">
        <v>98</v>
      </c>
      <c r="G69" s="155" t="s">
        <v>101</v>
      </c>
      <c r="H69" s="176" t="s">
        <v>193</v>
      </c>
      <c r="I69" s="154" t="s">
        <v>145</v>
      </c>
      <c r="J69" s="155" t="s">
        <v>237</v>
      </c>
      <c r="K69" s="155" t="s">
        <v>238</v>
      </c>
      <c r="L69" s="156">
        <f>5800-1413</f>
        <v>4387</v>
      </c>
      <c r="M69" s="156">
        <v>0</v>
      </c>
      <c r="N69" s="156">
        <f>L69</f>
        <v>4387</v>
      </c>
      <c r="O69" s="156">
        <v>0</v>
      </c>
      <c r="P69" s="156">
        <v>6200</v>
      </c>
      <c r="Q69" s="156">
        <v>6200</v>
      </c>
      <c r="R69" s="100"/>
      <c r="S69" s="100"/>
    </row>
    <row r="70" spans="1:19" s="114" customFormat="1" ht="18" customHeight="1">
      <c r="A70" s="153" t="s">
        <v>239</v>
      </c>
      <c r="B70" s="153"/>
      <c r="C70" s="155" t="s">
        <v>98</v>
      </c>
      <c r="D70" s="155" t="s">
        <v>99</v>
      </c>
      <c r="E70" s="155" t="s">
        <v>100</v>
      </c>
      <c r="F70" s="155" t="s">
        <v>98</v>
      </c>
      <c r="G70" s="155" t="s">
        <v>101</v>
      </c>
      <c r="H70" s="176" t="s">
        <v>193</v>
      </c>
      <c r="I70" s="154" t="s">
        <v>145</v>
      </c>
      <c r="J70" s="155" t="s">
        <v>237</v>
      </c>
      <c r="K70" s="155" t="s">
        <v>240</v>
      </c>
      <c r="L70" s="156">
        <f>444000+12</f>
        <v>444012</v>
      </c>
      <c r="M70" s="156">
        <v>0</v>
      </c>
      <c r="N70" s="156">
        <f>L70</f>
        <v>444012</v>
      </c>
      <c r="O70" s="156">
        <v>0</v>
      </c>
      <c r="P70" s="156">
        <f>O70</f>
        <v>0</v>
      </c>
      <c r="Q70" s="156">
        <f>P70</f>
        <v>0</v>
      </c>
      <c r="R70" s="100"/>
      <c r="S70" s="100"/>
    </row>
    <row r="71" spans="1:19" s="114" customFormat="1" ht="39" customHeight="1">
      <c r="A71" s="153" t="s">
        <v>241</v>
      </c>
      <c r="B71" s="153"/>
      <c r="C71" s="155" t="s">
        <v>98</v>
      </c>
      <c r="D71" s="155" t="s">
        <v>99</v>
      </c>
      <c r="E71" s="155" t="s">
        <v>100</v>
      </c>
      <c r="F71" s="155" t="s">
        <v>98</v>
      </c>
      <c r="G71" s="155" t="s">
        <v>101</v>
      </c>
      <c r="H71" s="176" t="s">
        <v>193</v>
      </c>
      <c r="I71" s="154" t="s">
        <v>145</v>
      </c>
      <c r="J71" s="155" t="s">
        <v>237</v>
      </c>
      <c r="K71" s="155" t="s">
        <v>183</v>
      </c>
      <c r="L71" s="156">
        <f>SUM(M71:N71)</f>
        <v>390000</v>
      </c>
      <c r="M71" s="156">
        <v>390000</v>
      </c>
      <c r="N71" s="156"/>
      <c r="O71" s="156">
        <v>0</v>
      </c>
      <c r="P71" s="156">
        <v>405000</v>
      </c>
      <c r="Q71" s="156">
        <v>405000</v>
      </c>
      <c r="R71" s="100"/>
      <c r="S71" s="100"/>
    </row>
    <row r="72" spans="1:19" s="114" customFormat="1" ht="36" customHeight="1">
      <c r="A72" s="170" t="s">
        <v>146</v>
      </c>
      <c r="B72" s="170"/>
      <c r="C72" s="171" t="s">
        <v>98</v>
      </c>
      <c r="D72" s="171" t="s">
        <v>99</v>
      </c>
      <c r="E72" s="171" t="s">
        <v>100</v>
      </c>
      <c r="F72" s="171" t="s">
        <v>98</v>
      </c>
      <c r="G72" s="171" t="s">
        <v>101</v>
      </c>
      <c r="H72" s="172" t="s">
        <v>193</v>
      </c>
      <c r="I72" s="173" t="s">
        <v>147</v>
      </c>
      <c r="J72" s="171" t="s">
        <v>211</v>
      </c>
      <c r="K72" s="171"/>
      <c r="L72" s="174">
        <f>L73</f>
        <v>0</v>
      </c>
      <c r="M72" s="174">
        <f>M73</f>
        <v>0</v>
      </c>
      <c r="N72" s="174">
        <f>N73</f>
        <v>0</v>
      </c>
      <c r="O72" s="174"/>
      <c r="P72" s="174">
        <f>P73</f>
        <v>150000</v>
      </c>
      <c r="Q72" s="174">
        <f>Q73</f>
        <v>150000</v>
      </c>
      <c r="R72" s="100"/>
      <c r="S72" s="100"/>
    </row>
    <row r="73" spans="1:19" s="114" customFormat="1" ht="24.75" customHeight="1">
      <c r="A73" s="178" t="s">
        <v>146</v>
      </c>
      <c r="B73" s="178"/>
      <c r="C73" s="179" t="s">
        <v>98</v>
      </c>
      <c r="D73" s="179" t="s">
        <v>99</v>
      </c>
      <c r="E73" s="179" t="s">
        <v>100</v>
      </c>
      <c r="F73" s="179" t="s">
        <v>98</v>
      </c>
      <c r="G73" s="155" t="s">
        <v>101</v>
      </c>
      <c r="H73" s="176" t="s">
        <v>193</v>
      </c>
      <c r="I73" s="180" t="s">
        <v>147</v>
      </c>
      <c r="J73" s="179" t="s">
        <v>211</v>
      </c>
      <c r="K73" s="179" t="s">
        <v>183</v>
      </c>
      <c r="L73" s="128">
        <v>0</v>
      </c>
      <c r="M73" s="128">
        <v>0</v>
      </c>
      <c r="N73" s="128"/>
      <c r="O73" s="128"/>
      <c r="P73" s="128">
        <v>150000</v>
      </c>
      <c r="Q73" s="128">
        <v>150000</v>
      </c>
      <c r="R73" s="100"/>
      <c r="S73" s="100"/>
    </row>
    <row r="74" spans="1:19" s="114" customFormat="1" ht="49.5" customHeight="1">
      <c r="A74" s="170" t="s">
        <v>148</v>
      </c>
      <c r="B74" s="170"/>
      <c r="C74" s="171" t="s">
        <v>98</v>
      </c>
      <c r="D74" s="171" t="s">
        <v>99</v>
      </c>
      <c r="E74" s="171" t="s">
        <v>100</v>
      </c>
      <c r="F74" s="171" t="s">
        <v>98</v>
      </c>
      <c r="G74" s="171" t="s">
        <v>101</v>
      </c>
      <c r="H74" s="172" t="s">
        <v>193</v>
      </c>
      <c r="I74" s="173" t="s">
        <v>149</v>
      </c>
      <c r="J74" s="171" t="s">
        <v>242</v>
      </c>
      <c r="K74" s="171" t="s">
        <v>183</v>
      </c>
      <c r="L74" s="174">
        <f>L75+L76</f>
        <v>828200</v>
      </c>
      <c r="M74" s="174">
        <f>M75+M76</f>
        <v>801800</v>
      </c>
      <c r="N74" s="174">
        <f>N75+N76</f>
        <v>26400</v>
      </c>
      <c r="O74" s="174">
        <v>0</v>
      </c>
      <c r="P74" s="174">
        <f>SUM(P75+P76)</f>
        <v>5300000</v>
      </c>
      <c r="Q74" s="174">
        <f>SUM(Q75+Q76)</f>
        <v>5300000</v>
      </c>
      <c r="R74" s="100"/>
      <c r="S74" s="181"/>
    </row>
    <row r="75" spans="1:19" s="114" customFormat="1" ht="33" customHeight="1">
      <c r="A75" s="182" t="s">
        <v>148</v>
      </c>
      <c r="B75" s="182"/>
      <c r="C75" s="183" t="s">
        <v>98</v>
      </c>
      <c r="D75" s="183" t="s">
        <v>99</v>
      </c>
      <c r="E75" s="183" t="s">
        <v>100</v>
      </c>
      <c r="F75" s="183" t="s">
        <v>98</v>
      </c>
      <c r="G75" s="155" t="s">
        <v>101</v>
      </c>
      <c r="H75" s="176" t="s">
        <v>193</v>
      </c>
      <c r="I75" s="184" t="s">
        <v>149</v>
      </c>
      <c r="J75" s="183" t="s">
        <v>242</v>
      </c>
      <c r="K75" s="183" t="s">
        <v>183</v>
      </c>
      <c r="L75" s="127">
        <f>SUM(M75+N75)</f>
        <v>478620</v>
      </c>
      <c r="M75" s="127">
        <v>452220</v>
      </c>
      <c r="N75" s="127">
        <v>26400</v>
      </c>
      <c r="O75" s="127">
        <v>0</v>
      </c>
      <c r="P75" s="127">
        <v>3200000</v>
      </c>
      <c r="Q75" s="127">
        <v>3200000</v>
      </c>
      <c r="R75" s="100"/>
      <c r="S75" s="100"/>
    </row>
    <row r="76" spans="1:19" s="114" customFormat="1" ht="35.25" customHeight="1">
      <c r="A76" s="182" t="s">
        <v>148</v>
      </c>
      <c r="B76" s="182"/>
      <c r="C76" s="183" t="s">
        <v>98</v>
      </c>
      <c r="D76" s="183" t="s">
        <v>99</v>
      </c>
      <c r="E76" s="183" t="s">
        <v>100</v>
      </c>
      <c r="F76" s="183" t="s">
        <v>98</v>
      </c>
      <c r="G76" s="155" t="s">
        <v>101</v>
      </c>
      <c r="H76" s="176" t="s">
        <v>193</v>
      </c>
      <c r="I76" s="184" t="s">
        <v>149</v>
      </c>
      <c r="J76" s="183" t="s">
        <v>242</v>
      </c>
      <c r="K76" s="155" t="s">
        <v>243</v>
      </c>
      <c r="L76" s="127">
        <f>SUM(M76+N76)</f>
        <v>349580</v>
      </c>
      <c r="M76" s="156">
        <v>349580</v>
      </c>
      <c r="N76" s="156">
        <v>0</v>
      </c>
      <c r="O76" s="156">
        <v>0</v>
      </c>
      <c r="P76" s="127">
        <v>2100000</v>
      </c>
      <c r="Q76" s="127">
        <v>2100000</v>
      </c>
      <c r="R76" s="100"/>
      <c r="S76" s="100"/>
    </row>
    <row r="77" spans="1:19" s="114" customFormat="1" ht="21.75" customHeight="1" hidden="1">
      <c r="A77" s="185"/>
      <c r="B77" s="186"/>
      <c r="C77" s="155"/>
      <c r="D77" s="155"/>
      <c r="E77" s="155"/>
      <c r="F77" s="155"/>
      <c r="G77" s="155"/>
      <c r="H77" s="132"/>
      <c r="I77" s="155"/>
      <c r="J77" s="155"/>
      <c r="K77" s="155"/>
      <c r="L77" s="156"/>
      <c r="M77" s="156"/>
      <c r="N77" s="156"/>
      <c r="O77" s="156"/>
      <c r="P77" s="156"/>
      <c r="Q77" s="156"/>
      <c r="R77" s="100"/>
      <c r="S77" s="100"/>
    </row>
    <row r="78" spans="1:19" s="114" customFormat="1" ht="21.75" customHeight="1" hidden="1">
      <c r="A78" s="187" t="s">
        <v>213</v>
      </c>
      <c r="B78" s="187"/>
      <c r="C78" s="188" t="s">
        <v>98</v>
      </c>
      <c r="D78" s="188" t="s">
        <v>99</v>
      </c>
      <c r="E78" s="188" t="s">
        <v>100</v>
      </c>
      <c r="F78" s="188" t="s">
        <v>98</v>
      </c>
      <c r="G78" s="188" t="s">
        <v>195</v>
      </c>
      <c r="H78" s="189" t="s">
        <v>188</v>
      </c>
      <c r="I78" s="188" t="s">
        <v>133</v>
      </c>
      <c r="J78" s="190" t="s">
        <v>189</v>
      </c>
      <c r="K78" s="190" t="s">
        <v>214</v>
      </c>
      <c r="L78" s="164">
        <v>0</v>
      </c>
      <c r="M78" s="164"/>
      <c r="N78" s="164"/>
      <c r="O78" s="164" t="s">
        <v>244</v>
      </c>
      <c r="P78" s="164"/>
      <c r="Q78" s="164"/>
      <c r="R78" s="100"/>
      <c r="S78" s="100"/>
    </row>
    <row r="79" spans="1:35" s="114" customFormat="1" ht="3" customHeight="1" hidden="1">
      <c r="A79" s="120" t="s">
        <v>245</v>
      </c>
      <c r="B79" s="120"/>
      <c r="C79" s="141" t="s">
        <v>246</v>
      </c>
      <c r="D79" s="141"/>
      <c r="E79" s="141"/>
      <c r="F79" s="141"/>
      <c r="G79" s="141"/>
      <c r="H79" s="141"/>
      <c r="I79" s="141"/>
      <c r="J79" s="141"/>
      <c r="K79" s="141"/>
      <c r="L79" s="122">
        <f>L81+L82+L83+L84+L85+L86+L87+L88+L89+L92+L93+L94</f>
        <v>0</v>
      </c>
      <c r="M79" s="122"/>
      <c r="N79" s="122"/>
      <c r="O79" s="122"/>
      <c r="P79" s="122">
        <f>P81+P82+P83+P84+P85+P86+P87+P88+P89+P92+P93+P94</f>
        <v>0</v>
      </c>
      <c r="Q79" s="122">
        <f>Q81+Q82+Q83+Q84+Q85+Q87+Q88+Q89+Q92+Q93+Q94</f>
        <v>0</v>
      </c>
      <c r="R79" s="100"/>
      <c r="S79" s="191"/>
      <c r="T79" s="191"/>
      <c r="U79" s="192"/>
      <c r="V79" s="192"/>
      <c r="W79" s="192"/>
      <c r="X79" s="192"/>
      <c r="Y79" s="192"/>
      <c r="Z79" s="193"/>
      <c r="AA79" s="194"/>
      <c r="AB79" s="195" t="s">
        <v>189</v>
      </c>
      <c r="AC79" s="126" t="s">
        <v>214</v>
      </c>
      <c r="AD79" s="128">
        <v>17000</v>
      </c>
      <c r="AE79" s="128"/>
      <c r="AF79" s="128"/>
      <c r="AG79" s="128">
        <v>17000</v>
      </c>
      <c r="AH79" s="128">
        <v>16600</v>
      </c>
      <c r="AI79" s="128">
        <v>17000</v>
      </c>
    </row>
    <row r="80" spans="1:19" s="114" customFormat="1" ht="15.75" customHeight="1" hidden="1">
      <c r="A80" s="131"/>
      <c r="B80" s="131"/>
      <c r="C80" s="155"/>
      <c r="D80" s="155"/>
      <c r="E80" s="155"/>
      <c r="F80" s="155"/>
      <c r="G80" s="155"/>
      <c r="H80" s="155"/>
      <c r="I80" s="155"/>
      <c r="J80" s="155"/>
      <c r="K80" s="155"/>
      <c r="L80" s="156"/>
      <c r="M80" s="156"/>
      <c r="N80" s="156"/>
      <c r="O80" s="156"/>
      <c r="P80" s="156"/>
      <c r="Q80" s="156"/>
      <c r="R80" s="100"/>
      <c r="S80" s="100"/>
    </row>
    <row r="81" spans="1:19" s="114" customFormat="1" ht="15.75" customHeight="1" hidden="1">
      <c r="A81" s="153" t="s">
        <v>126</v>
      </c>
      <c r="B81" s="153"/>
      <c r="C81" s="155" t="s">
        <v>247</v>
      </c>
      <c r="D81" s="155"/>
      <c r="E81" s="155"/>
      <c r="F81" s="155"/>
      <c r="G81" s="155"/>
      <c r="H81" s="155"/>
      <c r="I81" s="154" t="s">
        <v>127</v>
      </c>
      <c r="J81" s="155"/>
      <c r="K81" s="155"/>
      <c r="L81" s="156"/>
      <c r="M81" s="156"/>
      <c r="N81" s="156"/>
      <c r="O81" s="156"/>
      <c r="P81" s="156"/>
      <c r="Q81" s="156"/>
      <c r="R81" s="100"/>
      <c r="S81" s="100"/>
    </row>
    <row r="82" spans="1:19" s="114" customFormat="1" ht="15.75" customHeight="1" hidden="1">
      <c r="A82" s="153" t="s">
        <v>202</v>
      </c>
      <c r="B82" s="153"/>
      <c r="C82" s="155" t="s">
        <v>247</v>
      </c>
      <c r="D82" s="155"/>
      <c r="E82" s="155"/>
      <c r="F82" s="155"/>
      <c r="G82" s="155"/>
      <c r="H82" s="155"/>
      <c r="I82" s="154" t="s">
        <v>129</v>
      </c>
      <c r="J82" s="155"/>
      <c r="K82" s="155"/>
      <c r="L82" s="156"/>
      <c r="M82" s="156"/>
      <c r="N82" s="156"/>
      <c r="O82" s="156"/>
      <c r="P82" s="156"/>
      <c r="Q82" s="156"/>
      <c r="R82" s="100"/>
      <c r="S82" s="100"/>
    </row>
    <row r="83" spans="1:19" s="114" customFormat="1" ht="25.5" customHeight="1" hidden="1">
      <c r="A83" s="153" t="s">
        <v>185</v>
      </c>
      <c r="B83" s="153"/>
      <c r="C83" s="155" t="s">
        <v>247</v>
      </c>
      <c r="D83" s="155"/>
      <c r="E83" s="155"/>
      <c r="F83" s="155"/>
      <c r="G83" s="155"/>
      <c r="H83" s="155"/>
      <c r="I83" s="154" t="s">
        <v>131</v>
      </c>
      <c r="J83" s="155"/>
      <c r="K83" s="155"/>
      <c r="L83" s="156"/>
      <c r="M83" s="156"/>
      <c r="N83" s="156"/>
      <c r="O83" s="156"/>
      <c r="P83" s="156"/>
      <c r="Q83" s="156"/>
      <c r="R83" s="100"/>
      <c r="S83" s="100"/>
    </row>
    <row r="84" spans="1:19" s="114" customFormat="1" ht="15.75" customHeight="1" hidden="1">
      <c r="A84" s="153" t="s">
        <v>132</v>
      </c>
      <c r="B84" s="153"/>
      <c r="C84" s="155" t="s">
        <v>247</v>
      </c>
      <c r="D84" s="155"/>
      <c r="E84" s="155"/>
      <c r="F84" s="155"/>
      <c r="G84" s="155"/>
      <c r="H84" s="155"/>
      <c r="I84" s="154" t="s">
        <v>133</v>
      </c>
      <c r="J84" s="155"/>
      <c r="K84" s="155"/>
      <c r="L84" s="156"/>
      <c r="M84" s="156"/>
      <c r="N84" s="156"/>
      <c r="O84" s="156"/>
      <c r="P84" s="156"/>
      <c r="Q84" s="156"/>
      <c r="R84" s="100"/>
      <c r="S84" s="100"/>
    </row>
    <row r="85" spans="1:19" s="114" customFormat="1" ht="15.75" customHeight="1" hidden="1">
      <c r="A85" s="153" t="s">
        <v>134</v>
      </c>
      <c r="B85" s="153"/>
      <c r="C85" s="155" t="s">
        <v>247</v>
      </c>
      <c r="D85" s="155"/>
      <c r="E85" s="155"/>
      <c r="F85" s="155"/>
      <c r="G85" s="155"/>
      <c r="H85" s="155"/>
      <c r="I85" s="154" t="s">
        <v>135</v>
      </c>
      <c r="J85" s="155"/>
      <c r="K85" s="155"/>
      <c r="L85" s="156"/>
      <c r="M85" s="156"/>
      <c r="N85" s="156"/>
      <c r="O85" s="156"/>
      <c r="P85" s="156"/>
      <c r="Q85" s="156"/>
      <c r="R85" s="100"/>
      <c r="S85" s="100"/>
    </row>
    <row r="86" spans="1:19" s="114" customFormat="1" ht="24" customHeight="1" hidden="1">
      <c r="A86" s="153" t="s">
        <v>136</v>
      </c>
      <c r="B86" s="153"/>
      <c r="C86" s="155" t="s">
        <v>247</v>
      </c>
      <c r="D86" s="155"/>
      <c r="E86" s="155"/>
      <c r="F86" s="155"/>
      <c r="G86" s="155"/>
      <c r="H86" s="155"/>
      <c r="I86" s="154" t="s">
        <v>137</v>
      </c>
      <c r="J86" s="155"/>
      <c r="K86" s="155"/>
      <c r="L86" s="156"/>
      <c r="M86" s="156"/>
      <c r="N86" s="156"/>
      <c r="O86" s="156"/>
      <c r="P86" s="156"/>
      <c r="Q86" s="156"/>
      <c r="R86" s="100"/>
      <c r="S86" s="100"/>
    </row>
    <row r="87" spans="1:19" s="114" customFormat="1" ht="44.25" customHeight="1" hidden="1">
      <c r="A87" s="153" t="s">
        <v>138</v>
      </c>
      <c r="B87" s="153"/>
      <c r="C87" s="155" t="s">
        <v>247</v>
      </c>
      <c r="D87" s="155"/>
      <c r="E87" s="155"/>
      <c r="F87" s="155"/>
      <c r="G87" s="155"/>
      <c r="H87" s="155"/>
      <c r="I87" s="154" t="s">
        <v>139</v>
      </c>
      <c r="J87" s="155"/>
      <c r="K87" s="155"/>
      <c r="L87" s="156"/>
      <c r="M87" s="156"/>
      <c r="N87" s="156"/>
      <c r="O87" s="156"/>
      <c r="P87" s="156"/>
      <c r="Q87" s="156"/>
      <c r="R87" s="100"/>
      <c r="S87" s="100"/>
    </row>
    <row r="88" spans="1:19" s="114" customFormat="1" ht="0.75" customHeight="1" hidden="1">
      <c r="A88" s="153" t="s">
        <v>140</v>
      </c>
      <c r="B88" s="153"/>
      <c r="C88" s="155" t="s">
        <v>247</v>
      </c>
      <c r="D88" s="155"/>
      <c r="E88" s="155"/>
      <c r="F88" s="155"/>
      <c r="G88" s="155"/>
      <c r="H88" s="155"/>
      <c r="I88" s="154" t="s">
        <v>141</v>
      </c>
      <c r="J88" s="155"/>
      <c r="K88" s="155"/>
      <c r="L88" s="156"/>
      <c r="M88" s="156"/>
      <c r="N88" s="156"/>
      <c r="O88" s="156"/>
      <c r="P88" s="156"/>
      <c r="Q88" s="156"/>
      <c r="R88" s="100"/>
      <c r="S88" s="100"/>
    </row>
    <row r="89" spans="1:19" s="114" customFormat="1" ht="15.75" customHeight="1" hidden="1">
      <c r="A89" s="153" t="s">
        <v>142</v>
      </c>
      <c r="B89" s="153"/>
      <c r="C89" s="155" t="s">
        <v>247</v>
      </c>
      <c r="D89" s="155"/>
      <c r="E89" s="155"/>
      <c r="F89" s="155"/>
      <c r="G89" s="155"/>
      <c r="H89" s="155"/>
      <c r="I89" s="154" t="s">
        <v>143</v>
      </c>
      <c r="J89" s="155"/>
      <c r="K89" s="155"/>
      <c r="L89" s="156"/>
      <c r="M89" s="156"/>
      <c r="N89" s="156"/>
      <c r="O89" s="156"/>
      <c r="P89" s="156"/>
      <c r="Q89" s="156"/>
      <c r="R89" s="100"/>
      <c r="S89" s="100"/>
    </row>
    <row r="90" spans="1:19" s="114" customFormat="1" ht="23.25" customHeight="1" hidden="1">
      <c r="A90" s="153" t="s">
        <v>207</v>
      </c>
      <c r="B90" s="153"/>
      <c r="C90" s="155" t="s">
        <v>247</v>
      </c>
      <c r="D90" s="155"/>
      <c r="E90" s="155"/>
      <c r="F90" s="155"/>
      <c r="G90" s="155"/>
      <c r="H90" s="155"/>
      <c r="I90" s="154" t="s">
        <v>208</v>
      </c>
      <c r="J90" s="155"/>
      <c r="K90" s="155"/>
      <c r="L90" s="156"/>
      <c r="M90" s="156"/>
      <c r="N90" s="156"/>
      <c r="O90" s="156"/>
      <c r="P90" s="156"/>
      <c r="Q90" s="156"/>
      <c r="R90" s="100"/>
      <c r="S90" s="100"/>
    </row>
    <row r="91" spans="1:19" s="114" customFormat="1" ht="25.5" customHeight="1" hidden="1">
      <c r="A91" s="153" t="s">
        <v>209</v>
      </c>
      <c r="B91" s="153"/>
      <c r="C91" s="155" t="s">
        <v>247</v>
      </c>
      <c r="D91" s="155"/>
      <c r="E91" s="155"/>
      <c r="F91" s="155"/>
      <c r="G91" s="155"/>
      <c r="H91" s="155"/>
      <c r="I91" s="154" t="s">
        <v>210</v>
      </c>
      <c r="J91" s="155"/>
      <c r="K91" s="155"/>
      <c r="L91" s="156"/>
      <c r="M91" s="156"/>
      <c r="N91" s="156"/>
      <c r="O91" s="156"/>
      <c r="P91" s="156"/>
      <c r="Q91" s="156"/>
      <c r="R91" s="100"/>
      <c r="S91" s="100"/>
    </row>
    <row r="92" spans="1:19" s="114" customFormat="1" ht="15.75" customHeight="1" hidden="1">
      <c r="A92" s="153" t="s">
        <v>144</v>
      </c>
      <c r="B92" s="153"/>
      <c r="C92" s="155" t="s">
        <v>247</v>
      </c>
      <c r="D92" s="155"/>
      <c r="E92" s="155"/>
      <c r="F92" s="155"/>
      <c r="G92" s="155"/>
      <c r="H92" s="155"/>
      <c r="I92" s="154" t="s">
        <v>145</v>
      </c>
      <c r="J92" s="155"/>
      <c r="K92" s="155"/>
      <c r="L92" s="156"/>
      <c r="M92" s="156"/>
      <c r="N92" s="156"/>
      <c r="O92" s="156"/>
      <c r="P92" s="156"/>
      <c r="Q92" s="156"/>
      <c r="R92" s="100"/>
      <c r="S92" s="100"/>
    </row>
    <row r="93" spans="1:19" s="114" customFormat="1" ht="42" customHeight="1" hidden="1">
      <c r="A93" s="153" t="s">
        <v>146</v>
      </c>
      <c r="B93" s="153"/>
      <c r="C93" s="155" t="s">
        <v>247</v>
      </c>
      <c r="D93" s="155"/>
      <c r="E93" s="155"/>
      <c r="F93" s="155"/>
      <c r="G93" s="155"/>
      <c r="H93" s="155"/>
      <c r="I93" s="154" t="s">
        <v>147</v>
      </c>
      <c r="J93" s="155"/>
      <c r="K93" s="155"/>
      <c r="L93" s="156"/>
      <c r="M93" s="156"/>
      <c r="N93" s="156"/>
      <c r="O93" s="156"/>
      <c r="P93" s="156"/>
      <c r="Q93" s="156"/>
      <c r="R93" s="100"/>
      <c r="S93" s="100"/>
    </row>
    <row r="94" spans="1:19" s="114" customFormat="1" ht="51.75" customHeight="1" hidden="1">
      <c r="A94" s="153" t="s">
        <v>148</v>
      </c>
      <c r="B94" s="153"/>
      <c r="C94" s="155" t="s">
        <v>247</v>
      </c>
      <c r="D94" s="155"/>
      <c r="E94" s="155"/>
      <c r="F94" s="155"/>
      <c r="G94" s="155"/>
      <c r="H94" s="155"/>
      <c r="I94" s="154" t="s">
        <v>149</v>
      </c>
      <c r="J94" s="155"/>
      <c r="K94" s="155"/>
      <c r="L94" s="156"/>
      <c r="M94" s="156"/>
      <c r="N94" s="156"/>
      <c r="O94" s="156"/>
      <c r="P94" s="156"/>
      <c r="Q94" s="156"/>
      <c r="R94" s="100"/>
      <c r="S94" s="100"/>
    </row>
    <row r="95" spans="1:19" s="114" customFormat="1" ht="15.75" customHeight="1" hidden="1">
      <c r="A95" s="131"/>
      <c r="B95" s="131"/>
      <c r="C95" s="155"/>
      <c r="D95" s="155"/>
      <c r="E95" s="155"/>
      <c r="F95" s="155"/>
      <c r="G95" s="155"/>
      <c r="H95" s="155"/>
      <c r="I95" s="155"/>
      <c r="J95" s="155"/>
      <c r="K95" s="155"/>
      <c r="L95" s="156"/>
      <c r="M95" s="156"/>
      <c r="N95" s="156"/>
      <c r="O95" s="156"/>
      <c r="P95" s="156"/>
      <c r="Q95" s="156"/>
      <c r="R95" s="100"/>
      <c r="S95" s="100"/>
    </row>
    <row r="96" spans="1:19" s="114" customFormat="1" ht="15.75" customHeight="1" hidden="1">
      <c r="A96" s="131"/>
      <c r="B96" s="131"/>
      <c r="C96" s="155"/>
      <c r="D96" s="155"/>
      <c r="E96" s="155"/>
      <c r="F96" s="155"/>
      <c r="G96" s="155"/>
      <c r="H96" s="155"/>
      <c r="I96" s="155"/>
      <c r="J96" s="155"/>
      <c r="K96" s="155"/>
      <c r="L96" s="156"/>
      <c r="M96" s="156"/>
      <c r="N96" s="156"/>
      <c r="O96" s="156"/>
      <c r="P96" s="156"/>
      <c r="Q96" s="156"/>
      <c r="R96" s="100"/>
      <c r="S96" s="100"/>
    </row>
    <row r="97" spans="1:19" s="114" customFormat="1" ht="4.5" customHeight="1" hidden="1">
      <c r="A97" s="196"/>
      <c r="B97" s="196"/>
      <c r="C97" s="196"/>
      <c r="D97" s="196"/>
      <c r="E97" s="196"/>
      <c r="F97" s="196"/>
      <c r="G97" s="196"/>
      <c r="H97" s="197"/>
      <c r="I97" s="197"/>
      <c r="J97" s="197"/>
      <c r="K97" s="197"/>
      <c r="L97" s="101"/>
      <c r="M97" s="101"/>
      <c r="N97" s="101"/>
      <c r="O97" s="101"/>
      <c r="P97" s="101"/>
      <c r="Q97" s="101"/>
      <c r="R97" s="100"/>
      <c r="S97" s="100"/>
    </row>
    <row r="98" spans="1:19" s="114" customFormat="1" ht="15" customHeight="1" hidden="1">
      <c r="A98" s="196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00"/>
      <c r="S98" s="100"/>
    </row>
    <row r="99" spans="1:19" s="114" customFormat="1" ht="30.75" customHeight="1">
      <c r="A99" s="198" t="s">
        <v>151</v>
      </c>
      <c r="B99" s="198"/>
      <c r="C99" s="198"/>
      <c r="D99" s="197"/>
      <c r="E99" s="197"/>
      <c r="F99" s="197"/>
      <c r="G99" s="197"/>
      <c r="H99" s="197"/>
      <c r="I99" s="199"/>
      <c r="J99" s="199"/>
      <c r="K99" s="200"/>
      <c r="L99" s="201"/>
      <c r="M99" s="202" t="s">
        <v>152</v>
      </c>
      <c r="N99" s="202"/>
      <c r="O99" s="101"/>
      <c r="P99" s="101"/>
      <c r="Q99" s="101"/>
      <c r="R99" s="100"/>
      <c r="S99" s="100"/>
    </row>
    <row r="100" spans="1:19" s="114" customFormat="1" ht="15.75" customHeight="1">
      <c r="A100" s="203"/>
      <c r="B100" s="203"/>
      <c r="C100" s="197"/>
      <c r="D100" s="197"/>
      <c r="E100" s="197"/>
      <c r="F100" s="197"/>
      <c r="G100" s="197"/>
      <c r="H100" s="197"/>
      <c r="I100" s="204" t="s">
        <v>160</v>
      </c>
      <c r="J100" s="204"/>
      <c r="K100" s="204"/>
      <c r="L100" s="204"/>
      <c r="M100" s="205" t="s">
        <v>154</v>
      </c>
      <c r="N100" s="205"/>
      <c r="O100" s="101"/>
      <c r="P100" s="101"/>
      <c r="Q100" s="101"/>
      <c r="R100" s="100"/>
      <c r="S100" s="100"/>
    </row>
    <row r="101" spans="1:19" s="114" customFormat="1" ht="10.5" customHeight="1">
      <c r="A101" s="108" t="s">
        <v>153</v>
      </c>
      <c r="B101" s="203"/>
      <c r="C101" s="197"/>
      <c r="D101" s="197"/>
      <c r="E101" s="197"/>
      <c r="F101" s="197"/>
      <c r="G101" s="197"/>
      <c r="H101" s="197"/>
      <c r="I101" s="197"/>
      <c r="J101" s="197"/>
      <c r="K101" s="197"/>
      <c r="L101" s="101"/>
      <c r="M101" s="101"/>
      <c r="N101" s="101"/>
      <c r="O101" s="101"/>
      <c r="P101" s="101"/>
      <c r="Q101" s="101"/>
      <c r="R101" s="100"/>
      <c r="S101" s="100"/>
    </row>
    <row r="102" spans="1:19" s="114" customFormat="1" ht="15.75" customHeight="1">
      <c r="A102" s="198" t="s">
        <v>155</v>
      </c>
      <c r="B102" s="198"/>
      <c r="C102" s="198"/>
      <c r="D102" s="197"/>
      <c r="E102" s="197"/>
      <c r="F102" s="197"/>
      <c r="G102" s="197"/>
      <c r="H102" s="197"/>
      <c r="I102" s="199"/>
      <c r="J102" s="199"/>
      <c r="K102" s="200"/>
      <c r="L102" s="201"/>
      <c r="M102" s="202" t="s">
        <v>156</v>
      </c>
      <c r="N102" s="202"/>
      <c r="O102" s="101"/>
      <c r="P102" s="101"/>
      <c r="Q102" s="101"/>
      <c r="R102" s="100"/>
      <c r="S102" s="100"/>
    </row>
    <row r="103" spans="1:19" s="114" customFormat="1" ht="15" customHeight="1">
      <c r="A103" s="203"/>
      <c r="B103" s="203"/>
      <c r="C103" s="197"/>
      <c r="D103" s="197"/>
      <c r="E103" s="197"/>
      <c r="F103" s="197"/>
      <c r="G103" s="197"/>
      <c r="H103" s="197"/>
      <c r="I103" s="204" t="s">
        <v>160</v>
      </c>
      <c r="J103" s="204"/>
      <c r="K103" s="204"/>
      <c r="L103" s="204"/>
      <c r="M103" s="205" t="s">
        <v>154</v>
      </c>
      <c r="N103" s="205"/>
      <c r="O103" s="101"/>
      <c r="P103" s="101"/>
      <c r="Q103" s="101"/>
      <c r="R103" s="100"/>
      <c r="S103" s="100"/>
    </row>
    <row r="104" spans="1:19" s="114" customFormat="1" ht="15.75">
      <c r="A104" s="203"/>
      <c r="B104" s="203"/>
      <c r="C104" s="197"/>
      <c r="D104" s="197"/>
      <c r="E104" s="197"/>
      <c r="F104" s="197"/>
      <c r="G104" s="197"/>
      <c r="H104" s="197"/>
      <c r="I104" s="197"/>
      <c r="J104" s="197"/>
      <c r="K104" s="197"/>
      <c r="L104" s="101"/>
      <c r="M104" s="101"/>
      <c r="N104" s="101"/>
      <c r="O104" s="101"/>
      <c r="P104" s="101"/>
      <c r="Q104" s="101"/>
      <c r="R104" s="100"/>
      <c r="S104" s="100"/>
    </row>
    <row r="105" spans="1:19" s="114" customFormat="1" ht="15.75" customHeight="1">
      <c r="A105" s="198" t="s">
        <v>157</v>
      </c>
      <c r="B105" s="198"/>
      <c r="C105" s="198"/>
      <c r="D105" s="206" t="s">
        <v>155</v>
      </c>
      <c r="E105" s="206"/>
      <c r="F105" s="206"/>
      <c r="G105" s="206"/>
      <c r="H105" s="199"/>
      <c r="I105" s="199"/>
      <c r="J105" s="200"/>
      <c r="K105" s="200"/>
      <c r="L105" s="202" t="s">
        <v>156</v>
      </c>
      <c r="M105" s="202"/>
      <c r="N105" s="207" t="s">
        <v>248</v>
      </c>
      <c r="O105" s="101"/>
      <c r="P105" s="101"/>
      <c r="Q105" s="101"/>
      <c r="R105" s="100"/>
      <c r="S105" s="100"/>
    </row>
    <row r="106" spans="1:19" s="114" customFormat="1" ht="15.75" customHeight="1">
      <c r="A106" s="203"/>
      <c r="B106" s="203"/>
      <c r="C106" s="197"/>
      <c r="D106" s="208" t="s">
        <v>159</v>
      </c>
      <c r="E106" s="208"/>
      <c r="F106" s="208"/>
      <c r="G106" s="209"/>
      <c r="H106" s="208" t="s">
        <v>160</v>
      </c>
      <c r="I106" s="208"/>
      <c r="J106" s="209"/>
      <c r="K106" s="209"/>
      <c r="L106" s="210" t="s">
        <v>154</v>
      </c>
      <c r="M106" s="210"/>
      <c r="N106" s="210" t="s">
        <v>161</v>
      </c>
      <c r="O106" s="101"/>
      <c r="P106" s="101"/>
      <c r="Q106" s="101"/>
      <c r="R106" s="100"/>
      <c r="S106" s="100"/>
    </row>
    <row r="107" spans="1:19" s="114" customFormat="1" ht="9" customHeight="1">
      <c r="A107" s="203"/>
      <c r="B107" s="203"/>
      <c r="C107" s="197"/>
      <c r="D107" s="197"/>
      <c r="E107" s="197"/>
      <c r="F107" s="197"/>
      <c r="G107" s="197"/>
      <c r="H107" s="197"/>
      <c r="I107" s="197"/>
      <c r="J107" s="197"/>
      <c r="K107" s="197"/>
      <c r="L107" s="211"/>
      <c r="M107" s="211"/>
      <c r="N107" s="211"/>
      <c r="O107" s="101"/>
      <c r="P107" s="101"/>
      <c r="Q107" s="101"/>
      <c r="R107" s="100"/>
      <c r="S107" s="100"/>
    </row>
    <row r="108" spans="1:19" s="114" customFormat="1" ht="15.75" customHeight="1">
      <c r="A108" s="203"/>
      <c r="B108" s="203"/>
      <c r="C108" s="212" t="s">
        <v>249</v>
      </c>
      <c r="D108" s="212"/>
      <c r="E108" s="212"/>
      <c r="F108" s="212"/>
      <c r="G108" s="197" t="s">
        <v>250</v>
      </c>
      <c r="H108" s="197"/>
      <c r="I108" s="197"/>
      <c r="J108" s="197"/>
      <c r="K108" s="197"/>
      <c r="L108" s="101"/>
      <c r="M108" s="101"/>
      <c r="N108" s="101"/>
      <c r="O108" s="101"/>
      <c r="P108" s="101"/>
      <c r="Q108" s="101"/>
      <c r="R108" s="100"/>
      <c r="S108" s="100"/>
    </row>
    <row r="109" spans="1:19" s="114" customFormat="1" ht="12" customHeight="1">
      <c r="A109" s="203"/>
      <c r="B109" s="203"/>
      <c r="C109" s="213" t="s">
        <v>251</v>
      </c>
      <c r="D109" s="213"/>
      <c r="E109" s="213"/>
      <c r="F109" s="213"/>
      <c r="G109" s="197"/>
      <c r="H109" s="197"/>
      <c r="I109" s="197"/>
      <c r="J109" s="197"/>
      <c r="K109" s="197"/>
      <c r="L109" s="101"/>
      <c r="M109" s="101"/>
      <c r="N109" s="101"/>
      <c r="O109" s="101"/>
      <c r="P109" s="101"/>
      <c r="Q109" s="101"/>
      <c r="R109" s="100"/>
      <c r="S109" s="100"/>
    </row>
    <row r="110" ht="15.75"/>
    <row r="111" ht="0.75" customHeight="1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  <row r="346" ht="15.75"/>
    <row r="347" ht="15.75"/>
    <row r="348" ht="15.75"/>
    <row r="349" ht="15.75"/>
    <row r="350" ht="15.75"/>
    <row r="351" ht="15.75"/>
    <row r="352" ht="15.75"/>
    <row r="353" ht="15.75"/>
    <row r="354" ht="15.75"/>
    <row r="355" ht="15.75"/>
    <row r="356" ht="15.75"/>
    <row r="357" ht="15.75"/>
    <row r="358" ht="15.75"/>
    <row r="359" ht="15.75"/>
    <row r="360" ht="15.75"/>
    <row r="361" ht="15.75"/>
    <row r="362" ht="15.75"/>
    <row r="363" ht="15.75"/>
    <row r="364" ht="15.75"/>
    <row r="365" ht="15.75"/>
    <row r="366" ht="15.75"/>
    <row r="367" ht="15.75"/>
    <row r="368" ht="15.75"/>
    <row r="369" ht="15.75"/>
    <row r="370" ht="15.75"/>
    <row r="371" ht="15.75"/>
    <row r="372" ht="15.75"/>
    <row r="373" ht="15.75"/>
    <row r="374" ht="15.75"/>
    <row r="375" ht="15.75"/>
    <row r="376" ht="15.75"/>
    <row r="377" ht="15.75"/>
    <row r="378" ht="15.75"/>
    <row r="379" ht="15.75"/>
    <row r="380" ht="15.75"/>
    <row r="381" ht="15.75"/>
    <row r="382" ht="15.75"/>
    <row r="383" ht="15.75"/>
    <row r="384" ht="15.75"/>
    <row r="385" ht="15.75"/>
    <row r="386" ht="15.75"/>
    <row r="387" ht="15.75"/>
    <row r="388" ht="15.75"/>
    <row r="389" ht="15.75"/>
    <row r="390" ht="15.75"/>
    <row r="391" ht="15.75"/>
    <row r="392" ht="15.75"/>
    <row r="393" ht="15.75"/>
    <row r="394" ht="15.75"/>
    <row r="395" ht="15.75"/>
    <row r="396" ht="15.75"/>
    <row r="397" ht="15.75"/>
    <row r="398" ht="15.75"/>
    <row r="399" ht="15.75"/>
    <row r="400" ht="15.75"/>
    <row r="401" ht="15.75"/>
    <row r="402" ht="15.75"/>
    <row r="403" ht="15.75"/>
    <row r="404" ht="15.75"/>
    <row r="405" ht="15.75"/>
    <row r="406" ht="15.75"/>
    <row r="407" ht="15.75"/>
    <row r="408" ht="15.75"/>
    <row r="409" ht="15.75"/>
    <row r="410" ht="15.75"/>
    <row r="411" ht="15.75"/>
    <row r="412" ht="15.75"/>
    <row r="413" ht="15.75"/>
    <row r="414" ht="15.75"/>
    <row r="415" ht="15.75"/>
    <row r="416" ht="15.75"/>
    <row r="417" ht="15.75"/>
    <row r="418" ht="15.75"/>
    <row r="419" ht="15.75"/>
  </sheetData>
  <sheetProtection selectLockedCells="1" selectUnlockedCells="1"/>
  <mergeCells count="142">
    <mergeCell ref="M1:P2"/>
    <mergeCell ref="Q1:T2"/>
    <mergeCell ref="U1:X2"/>
    <mergeCell ref="M6:O6"/>
    <mergeCell ref="Q6:S6"/>
    <mergeCell ref="U6:W6"/>
    <mergeCell ref="A7:Q7"/>
    <mergeCell ref="C8:O8"/>
    <mergeCell ref="C9:O9"/>
    <mergeCell ref="F10:N10"/>
    <mergeCell ref="A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O12"/>
    <mergeCell ref="P12:P13"/>
    <mergeCell ref="Q12:Q13"/>
    <mergeCell ref="A14:B14"/>
    <mergeCell ref="A15:B15"/>
    <mergeCell ref="A16:B16"/>
    <mergeCell ref="A17:B17"/>
    <mergeCell ref="R17:W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8:B78"/>
    <mergeCell ref="A79:B79"/>
    <mergeCell ref="S79:T79"/>
    <mergeCell ref="A80:B80"/>
    <mergeCell ref="C80:H80"/>
    <mergeCell ref="A81:B81"/>
    <mergeCell ref="C81:H81"/>
    <mergeCell ref="A82:B82"/>
    <mergeCell ref="C82:H82"/>
    <mergeCell ref="A83:B83"/>
    <mergeCell ref="C83:H83"/>
    <mergeCell ref="A84:B84"/>
    <mergeCell ref="C84:H84"/>
    <mergeCell ref="A85:B85"/>
    <mergeCell ref="C85:H85"/>
    <mergeCell ref="A86:B86"/>
    <mergeCell ref="C86:H86"/>
    <mergeCell ref="A87:B87"/>
    <mergeCell ref="C87:H87"/>
    <mergeCell ref="A88:B88"/>
    <mergeCell ref="C88:H88"/>
    <mergeCell ref="A89:B89"/>
    <mergeCell ref="C89:H89"/>
    <mergeCell ref="A90:B90"/>
    <mergeCell ref="C90:H90"/>
    <mergeCell ref="A91:B91"/>
    <mergeCell ref="C91:H91"/>
    <mergeCell ref="A92:B92"/>
    <mergeCell ref="C92:H92"/>
    <mergeCell ref="A93:B93"/>
    <mergeCell ref="C93:H93"/>
    <mergeCell ref="A94:B94"/>
    <mergeCell ref="C94:H94"/>
    <mergeCell ref="A95:B95"/>
    <mergeCell ref="A96:B96"/>
    <mergeCell ref="A97:G97"/>
    <mergeCell ref="A98:Q98"/>
    <mergeCell ref="A99:C99"/>
    <mergeCell ref="M99:N99"/>
    <mergeCell ref="I100:L100"/>
    <mergeCell ref="M100:N100"/>
    <mergeCell ref="A102:C102"/>
    <mergeCell ref="M102:N102"/>
    <mergeCell ref="I103:L103"/>
    <mergeCell ref="M103:N103"/>
    <mergeCell ref="A105:C105"/>
    <mergeCell ref="D105:G105"/>
    <mergeCell ref="H105:I105"/>
    <mergeCell ref="L105:M105"/>
    <mergeCell ref="D106:F106"/>
    <mergeCell ref="H106:I106"/>
    <mergeCell ref="L106:M106"/>
    <mergeCell ref="C108:F108"/>
    <mergeCell ref="C109:F109"/>
  </mergeCells>
  <printOptions horizontalCentered="1"/>
  <pageMargins left="0.22013888888888888" right="0" top="0.1111111111111111" bottom="0.13055555555555556" header="0.5118055555555555" footer="0.5118055555555555"/>
  <pageSetup horizontalDpi="300" verticalDpi="3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"/>
  <sheetViews>
    <sheetView zoomScale="105" zoomScaleNormal="105" workbookViewId="0" topLeftCell="A1">
      <selection activeCell="O12" sqref="O12"/>
    </sheetView>
  </sheetViews>
  <sheetFormatPr defaultColWidth="9.140625" defaultRowHeight="15"/>
  <cols>
    <col min="1" max="1" width="3.28125" style="114" customWidth="1"/>
    <col min="2" max="2" width="13.7109375" style="114" customWidth="1"/>
    <col min="3" max="3" width="5.00390625" style="114" customWidth="1"/>
    <col min="4" max="4" width="7.00390625" style="114" customWidth="1"/>
    <col min="5" max="5" width="6.140625" style="114" customWidth="1"/>
    <col min="6" max="6" width="12.57421875" style="114" customWidth="1"/>
    <col min="7" max="7" width="5.28125" style="114" customWidth="1"/>
    <col min="8" max="8" width="7.7109375" style="114" customWidth="1"/>
    <col min="9" max="9" width="8.140625" style="214" customWidth="1"/>
    <col min="10" max="10" width="9.28125" style="214" customWidth="1"/>
    <col min="11" max="11" width="11.421875" style="114" customWidth="1"/>
    <col min="12" max="12" width="12.00390625" style="114" customWidth="1"/>
    <col min="13" max="13" width="12.28125" style="114" customWidth="1"/>
    <col min="14" max="14" width="8.8515625" style="114" customWidth="1"/>
    <col min="15" max="15" width="12.140625" style="114" customWidth="1"/>
    <col min="16" max="16" width="13.140625" style="114" customWidth="1"/>
    <col min="17" max="16384" width="9.140625" style="114" customWidth="1"/>
  </cols>
  <sheetData>
    <row r="1" spans="1:16" ht="27.75" customHeight="1">
      <c r="A1" s="215"/>
      <c r="B1" s="215"/>
      <c r="C1" s="216"/>
      <c r="D1" s="216"/>
      <c r="E1" s="216"/>
      <c r="F1" s="216"/>
      <c r="G1" s="216"/>
      <c r="H1" s="216"/>
      <c r="I1" s="217"/>
      <c r="J1" s="217"/>
      <c r="K1" s="4" t="s">
        <v>252</v>
      </c>
      <c r="L1" s="4"/>
      <c r="M1" s="4"/>
      <c r="N1" s="4"/>
      <c r="O1" s="4"/>
      <c r="P1" s="103"/>
    </row>
    <row r="2" spans="1:16" ht="17.25" customHeight="1">
      <c r="A2" s="215"/>
      <c r="B2" s="215"/>
      <c r="C2" s="216"/>
      <c r="D2" s="216"/>
      <c r="E2" s="216"/>
      <c r="F2" s="216"/>
      <c r="G2" s="216"/>
      <c r="H2" s="216"/>
      <c r="I2" s="217"/>
      <c r="J2" s="217"/>
      <c r="K2" s="4" t="s">
        <v>253</v>
      </c>
      <c r="L2" s="4"/>
      <c r="M2" s="4"/>
      <c r="N2" s="4"/>
      <c r="O2" s="4"/>
      <c r="P2" s="103"/>
    </row>
    <row r="3" spans="1:16" ht="2.25" customHeight="1">
      <c r="A3" s="215"/>
      <c r="B3" s="215"/>
      <c r="C3" s="216"/>
      <c r="D3" s="216"/>
      <c r="E3" s="216"/>
      <c r="F3" s="216"/>
      <c r="G3" s="216"/>
      <c r="H3" s="216"/>
      <c r="I3" s="217"/>
      <c r="J3" s="217"/>
      <c r="K3" s="105"/>
      <c r="L3" s="105"/>
      <c r="M3" s="105"/>
      <c r="N3" s="105"/>
      <c r="O3" s="103"/>
      <c r="P3" s="103"/>
    </row>
    <row r="4" spans="1:16" ht="15.75" hidden="1">
      <c r="A4" s="215"/>
      <c r="B4" s="215"/>
      <c r="C4" s="216"/>
      <c r="D4" s="216"/>
      <c r="E4" s="216"/>
      <c r="F4" s="216"/>
      <c r="G4" s="216"/>
      <c r="H4" s="216"/>
      <c r="I4" s="217"/>
      <c r="J4" s="217"/>
      <c r="K4" s="105"/>
      <c r="L4" s="105"/>
      <c r="M4" s="105"/>
      <c r="N4" s="105"/>
      <c r="O4" s="103"/>
      <c r="P4" s="103"/>
    </row>
    <row r="5" spans="1:16" ht="51.75" customHeight="1">
      <c r="A5" s="215"/>
      <c r="B5" s="217" t="s">
        <v>254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8"/>
    </row>
    <row r="6" spans="1:16" ht="15.75">
      <c r="A6" s="215"/>
      <c r="B6" s="215"/>
      <c r="C6" s="217"/>
      <c r="D6" s="217"/>
      <c r="E6" s="217"/>
      <c r="F6" s="217"/>
      <c r="G6" s="217"/>
      <c r="H6" s="217"/>
      <c r="I6" s="217"/>
      <c r="J6" s="217"/>
      <c r="K6" s="219"/>
      <c r="L6" s="217"/>
      <c r="M6" s="217"/>
      <c r="N6" s="217"/>
      <c r="O6" s="218"/>
      <c r="P6" s="218"/>
    </row>
    <row r="7" spans="1:16" ht="15.75" customHeight="1">
      <c r="A7" s="220" t="s">
        <v>255</v>
      </c>
      <c r="B7" s="220"/>
      <c r="C7" s="221" t="s">
        <v>167</v>
      </c>
      <c r="D7" s="221" t="s">
        <v>86</v>
      </c>
      <c r="E7" s="221" t="s">
        <v>87</v>
      </c>
      <c r="F7" s="221" t="s">
        <v>88</v>
      </c>
      <c r="G7" s="221" t="s">
        <v>89</v>
      </c>
      <c r="H7" s="112" t="s">
        <v>90</v>
      </c>
      <c r="I7" s="222" t="s">
        <v>170</v>
      </c>
      <c r="J7" s="222" t="s">
        <v>256</v>
      </c>
      <c r="K7" s="221" t="s">
        <v>31</v>
      </c>
      <c r="L7" s="221"/>
      <c r="M7" s="221"/>
      <c r="N7" s="221"/>
      <c r="O7" s="223"/>
      <c r="P7" s="223"/>
    </row>
    <row r="8" spans="1:256" ht="15.75" customHeight="1">
      <c r="A8" s="220"/>
      <c r="B8" s="220"/>
      <c r="C8" s="221"/>
      <c r="D8" s="221"/>
      <c r="E8" s="221"/>
      <c r="F8" s="221"/>
      <c r="G8" s="221"/>
      <c r="H8" s="112"/>
      <c r="I8" s="222"/>
      <c r="J8" s="222"/>
      <c r="K8" s="113" t="s">
        <v>172</v>
      </c>
      <c r="L8" s="113" t="s">
        <v>66</v>
      </c>
      <c r="M8" s="113"/>
      <c r="N8" s="113"/>
      <c r="IV8"/>
    </row>
    <row r="9" spans="1:256" ht="51.75" customHeight="1">
      <c r="A9" s="220"/>
      <c r="B9" s="220"/>
      <c r="C9" s="221"/>
      <c r="D9" s="221"/>
      <c r="E9" s="221"/>
      <c r="F9" s="221"/>
      <c r="G9" s="221"/>
      <c r="H9" s="112"/>
      <c r="I9" s="222"/>
      <c r="J9" s="222"/>
      <c r="K9" s="113"/>
      <c r="L9" s="113" t="s">
        <v>175</v>
      </c>
      <c r="M9" s="113" t="s">
        <v>176</v>
      </c>
      <c r="N9" s="113" t="s">
        <v>177</v>
      </c>
      <c r="IV9"/>
    </row>
    <row r="10" spans="1:256" ht="25.5" customHeight="1">
      <c r="A10" s="153" t="s">
        <v>126</v>
      </c>
      <c r="B10" s="153"/>
      <c r="C10" s="224" t="s">
        <v>98</v>
      </c>
      <c r="D10" s="224" t="s">
        <v>100</v>
      </c>
      <c r="E10" s="224" t="s">
        <v>98</v>
      </c>
      <c r="F10" s="224" t="s">
        <v>101</v>
      </c>
      <c r="G10" s="221">
        <v>611</v>
      </c>
      <c r="H10" s="225">
        <v>211</v>
      </c>
      <c r="I10" s="222" t="s">
        <v>182</v>
      </c>
      <c r="J10" s="222" t="s">
        <v>183</v>
      </c>
      <c r="K10" s="226">
        <v>300000</v>
      </c>
      <c r="L10" s="226">
        <v>300000</v>
      </c>
      <c r="M10" s="226"/>
      <c r="N10" s="221"/>
      <c r="IV10"/>
    </row>
    <row r="11" spans="1:256" ht="25.5" customHeight="1">
      <c r="A11" s="153" t="s">
        <v>185</v>
      </c>
      <c r="B11" s="153"/>
      <c r="C11" s="224" t="s">
        <v>98</v>
      </c>
      <c r="D11" s="224" t="s">
        <v>100</v>
      </c>
      <c r="E11" s="224" t="s">
        <v>98</v>
      </c>
      <c r="F11" s="224" t="s">
        <v>101</v>
      </c>
      <c r="G11" s="221">
        <v>611</v>
      </c>
      <c r="H11" s="225">
        <v>213</v>
      </c>
      <c r="I11" s="222" t="s">
        <v>186</v>
      </c>
      <c r="J11" s="222" t="s">
        <v>183</v>
      </c>
      <c r="K11" s="226">
        <v>-300000</v>
      </c>
      <c r="L11" s="226">
        <v>-300000</v>
      </c>
      <c r="M11" s="226"/>
      <c r="N11" s="221"/>
      <c r="IV11"/>
    </row>
    <row r="12" spans="1:256" ht="25.5" customHeight="1">
      <c r="A12" s="153" t="s">
        <v>142</v>
      </c>
      <c r="B12" s="153"/>
      <c r="C12" s="224" t="s">
        <v>98</v>
      </c>
      <c r="D12" s="224" t="s">
        <v>100</v>
      </c>
      <c r="E12" s="224" t="s">
        <v>98</v>
      </c>
      <c r="F12" s="224" t="s">
        <v>101</v>
      </c>
      <c r="G12" s="221">
        <v>611</v>
      </c>
      <c r="H12" s="225">
        <v>226</v>
      </c>
      <c r="I12" s="222" t="s">
        <v>206</v>
      </c>
      <c r="J12" s="222" t="s">
        <v>183</v>
      </c>
      <c r="K12" s="226">
        <v>0.04</v>
      </c>
      <c r="L12" s="226"/>
      <c r="M12" s="226">
        <v>0.04</v>
      </c>
      <c r="N12" s="221"/>
      <c r="IV12"/>
    </row>
    <row r="13" spans="1:256" ht="31.5" customHeight="1">
      <c r="A13" s="153" t="s">
        <v>140</v>
      </c>
      <c r="B13" s="153"/>
      <c r="C13" s="224" t="s">
        <v>98</v>
      </c>
      <c r="D13" s="224" t="s">
        <v>100</v>
      </c>
      <c r="E13" s="224" t="s">
        <v>98</v>
      </c>
      <c r="F13" s="224" t="s">
        <v>101</v>
      </c>
      <c r="G13" s="221">
        <v>611</v>
      </c>
      <c r="H13" s="225">
        <v>225</v>
      </c>
      <c r="I13" s="222" t="s">
        <v>230</v>
      </c>
      <c r="J13" s="222" t="s">
        <v>183</v>
      </c>
      <c r="K13" s="226">
        <v>-0.04</v>
      </c>
      <c r="L13" s="226"/>
      <c r="M13" s="226">
        <v>-0.04</v>
      </c>
      <c r="N13" s="221"/>
      <c r="IV13"/>
    </row>
    <row r="14" spans="1:256" ht="15.75" customHeight="1">
      <c r="A14" s="169" t="s">
        <v>257</v>
      </c>
      <c r="B14" s="169"/>
      <c r="C14" s="221"/>
      <c r="D14" s="221"/>
      <c r="E14" s="221"/>
      <c r="F14" s="221"/>
      <c r="G14" s="221"/>
      <c r="H14" s="225"/>
      <c r="I14" s="222"/>
      <c r="J14" s="222"/>
      <c r="K14" s="226">
        <f>SUM(K10:K13)</f>
        <v>0</v>
      </c>
      <c r="L14" s="226">
        <f>SUM(L10:L13)</f>
        <v>0</v>
      </c>
      <c r="M14" s="226">
        <f>SUM(M12:M13)</f>
        <v>0</v>
      </c>
      <c r="N14" s="221">
        <f>SUM(N10:N10)</f>
        <v>0</v>
      </c>
      <c r="IV14"/>
    </row>
    <row r="15" spans="1:16" ht="9.75" customHeight="1" hidden="1">
      <c r="A15" s="227"/>
      <c r="B15" s="228"/>
      <c r="C15" s="221"/>
      <c r="D15" s="221"/>
      <c r="E15" s="221"/>
      <c r="F15" s="221"/>
      <c r="G15" s="221"/>
      <c r="H15" s="225"/>
      <c r="I15" s="222"/>
      <c r="J15" s="222"/>
      <c r="K15" s="221"/>
      <c r="L15" s="221"/>
      <c r="M15" s="221"/>
      <c r="N15" s="221"/>
      <c r="O15" s="223"/>
      <c r="P15" s="223"/>
    </row>
    <row r="16" spans="1:16" ht="21" customHeight="1">
      <c r="A16" s="229" t="s">
        <v>151</v>
      </c>
      <c r="B16" s="229"/>
      <c r="C16" s="229"/>
      <c r="D16" s="230"/>
      <c r="E16" s="230"/>
      <c r="F16" s="230"/>
      <c r="G16" s="230"/>
      <c r="H16" s="230"/>
      <c r="I16" s="230"/>
      <c r="J16" s="231"/>
      <c r="K16" s="232"/>
      <c r="L16" s="233" t="s">
        <v>152</v>
      </c>
      <c r="M16" s="233"/>
      <c r="N16" s="232"/>
      <c r="O16" s="229"/>
      <c r="P16" s="229"/>
    </row>
    <row r="17" spans="1:16" ht="15.75" customHeight="1">
      <c r="A17" s="234"/>
      <c r="B17" s="235" t="s">
        <v>153</v>
      </c>
      <c r="C17" s="230"/>
      <c r="D17" s="230"/>
      <c r="E17" s="230"/>
      <c r="F17" s="230"/>
      <c r="G17" s="230"/>
      <c r="H17" s="230"/>
      <c r="I17" s="230"/>
      <c r="J17" s="236"/>
      <c r="K17" s="237"/>
      <c r="L17" s="238" t="s">
        <v>154</v>
      </c>
      <c r="M17" s="238"/>
      <c r="N17" s="237"/>
      <c r="O17" s="239"/>
      <c r="P17" s="239"/>
    </row>
    <row r="18" spans="1:16" ht="3.75" customHeight="1">
      <c r="A18" s="240"/>
      <c r="B18" s="240"/>
      <c r="C18" s="230"/>
      <c r="D18" s="230"/>
      <c r="E18" s="230"/>
      <c r="F18" s="230"/>
      <c r="G18" s="230"/>
      <c r="H18" s="230"/>
      <c r="I18" s="230"/>
      <c r="J18" s="230"/>
      <c r="K18" s="240"/>
      <c r="L18" s="240"/>
      <c r="M18" s="240"/>
      <c r="N18" s="240"/>
      <c r="O18" s="240"/>
      <c r="P18" s="240"/>
    </row>
    <row r="19" spans="1:16" ht="16.5" customHeight="1">
      <c r="A19" s="229" t="s">
        <v>155</v>
      </c>
      <c r="B19" s="229"/>
      <c r="C19" s="229"/>
      <c r="D19" s="230"/>
      <c r="E19" s="230"/>
      <c r="F19" s="230"/>
      <c r="G19" s="230"/>
      <c r="H19" s="230"/>
      <c r="I19" s="230"/>
      <c r="J19" s="231"/>
      <c r="K19" s="232"/>
      <c r="L19" s="233" t="s">
        <v>156</v>
      </c>
      <c r="M19" s="233"/>
      <c r="N19" s="232"/>
      <c r="O19" s="229"/>
      <c r="P19" s="229"/>
    </row>
    <row r="20" spans="1:16" ht="13.5" customHeight="1">
      <c r="A20" s="234"/>
      <c r="B20" s="234"/>
      <c r="C20" s="230"/>
      <c r="D20" s="230"/>
      <c r="E20" s="230"/>
      <c r="F20" s="230"/>
      <c r="G20" s="230"/>
      <c r="H20" s="230"/>
      <c r="I20" s="230"/>
      <c r="J20" s="236"/>
      <c r="K20" s="237"/>
      <c r="L20" s="238" t="s">
        <v>154</v>
      </c>
      <c r="M20" s="238"/>
      <c r="N20" s="237"/>
      <c r="O20" s="239"/>
      <c r="P20" s="239"/>
    </row>
    <row r="21" spans="1:16" ht="25.5" customHeight="1">
      <c r="A21" s="229" t="s">
        <v>157</v>
      </c>
      <c r="B21" s="229"/>
      <c r="C21" s="229"/>
      <c r="D21" s="231" t="s">
        <v>155</v>
      </c>
      <c r="E21" s="231"/>
      <c r="F21" s="231"/>
      <c r="G21" s="241"/>
      <c r="H21" s="241"/>
      <c r="I21" s="231"/>
      <c r="J21" s="237"/>
      <c r="K21" s="242" t="s">
        <v>258</v>
      </c>
      <c r="L21" s="242"/>
      <c r="M21" s="242"/>
      <c r="N21" s="242"/>
      <c r="O21" s="243"/>
      <c r="P21" s="243"/>
    </row>
    <row r="22" spans="1:16" ht="13.5" customHeight="1">
      <c r="A22" s="234"/>
      <c r="B22" s="234"/>
      <c r="C22" s="230"/>
      <c r="D22" s="237" t="s">
        <v>159</v>
      </c>
      <c r="E22" s="237"/>
      <c r="F22" s="237"/>
      <c r="G22" s="241"/>
      <c r="H22" s="241"/>
      <c r="I22" s="244" t="s">
        <v>160</v>
      </c>
      <c r="J22" s="244"/>
      <c r="K22" s="245" t="s">
        <v>259</v>
      </c>
      <c r="L22" s="245"/>
      <c r="M22" s="245"/>
      <c r="N22" s="245"/>
      <c r="O22" s="245"/>
      <c r="P22" s="245"/>
    </row>
    <row r="24" ht="20.25" customHeight="1"/>
    <row r="32" ht="31.5" customHeight="1"/>
  </sheetData>
  <sheetProtection selectLockedCells="1" selectUnlockedCells="1"/>
  <mergeCells count="36">
    <mergeCell ref="K1:O1"/>
    <mergeCell ref="K2:O2"/>
    <mergeCell ref="B5:O5"/>
    <mergeCell ref="A7:B9"/>
    <mergeCell ref="C7:C9"/>
    <mergeCell ref="D7:D9"/>
    <mergeCell ref="E7:E9"/>
    <mergeCell ref="F7:F9"/>
    <mergeCell ref="G7:G9"/>
    <mergeCell ref="H7:H9"/>
    <mergeCell ref="I7:I9"/>
    <mergeCell ref="J7:J9"/>
    <mergeCell ref="K7:N7"/>
    <mergeCell ref="K8:K9"/>
    <mergeCell ref="L8:N8"/>
    <mergeCell ref="A10:B10"/>
    <mergeCell ref="A11:B11"/>
    <mergeCell ref="A12:B12"/>
    <mergeCell ref="A13:B13"/>
    <mergeCell ref="A14:B14"/>
    <mergeCell ref="A16:C16"/>
    <mergeCell ref="L16:M16"/>
    <mergeCell ref="O16:P16"/>
    <mergeCell ref="L17:M17"/>
    <mergeCell ref="O17:P17"/>
    <mergeCell ref="A19:C19"/>
    <mergeCell ref="L19:M19"/>
    <mergeCell ref="O19:P19"/>
    <mergeCell ref="L20:M20"/>
    <mergeCell ref="O20:P20"/>
    <mergeCell ref="A21:C21"/>
    <mergeCell ref="D21:F21"/>
    <mergeCell ref="K21:N21"/>
    <mergeCell ref="D22:F22"/>
    <mergeCell ref="I22:J22"/>
    <mergeCell ref="K22:P22"/>
  </mergeCells>
  <printOptions/>
  <pageMargins left="0.5138888888888888" right="0" top="0.4930555555555556" bottom="0.512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2016-12-22T08:37:33Z</cp:lastPrinted>
  <dcterms:created xsi:type="dcterms:W3CDTF">2011-06-17T10:37:05Z</dcterms:created>
  <dcterms:modified xsi:type="dcterms:W3CDTF">2017-01-10T11:42:44Z</dcterms:modified>
  <cp:category/>
  <cp:version/>
  <cp:contentType/>
  <cp:contentStatus/>
  <cp:revision>62</cp:revision>
</cp:coreProperties>
</file>