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 к приказу" sheetId="1" r:id="rId1"/>
    <sheet name="приложение 1" sheetId="2" r:id="rId2"/>
    <sheet name="Приложение 4 к Приказу" sheetId="3" r:id="rId3"/>
    <sheet name="Приложение 5 к Приказу" sheetId="4" r:id="rId4"/>
  </sheets>
  <definedNames>
    <definedName name="Print_Area_0" localSheetId="1">'приложение 1'!$A$1:$N$136</definedName>
    <definedName name="Print_Area_0" localSheetId="0">'приложение 2 к приказу'!$A$3:$R$209</definedName>
    <definedName name="Print_Area_0_0" localSheetId="1">'приложение 1'!$A$1:$N$136</definedName>
    <definedName name="Print_Area_0_0" localSheetId="0">'приложение 2 к приказу'!$A$3:$R$209</definedName>
    <definedName name="Print_Area_0_0_0" localSheetId="1">'приложение 1'!$A$1:$N$136</definedName>
    <definedName name="Print_Area_0_0_0" localSheetId="0">'приложение 2 к приказу'!$A$3:$R$209</definedName>
    <definedName name="Print_Area_0_0_0_0" localSheetId="1">'приложение 1'!$A$1:$N$136</definedName>
    <definedName name="Print_Area_0_0_0_0" localSheetId="0">'приложение 2 к приказу'!$A$3:$R$209</definedName>
    <definedName name="Print_Area_0_0_0_0_0" localSheetId="1">'приложение 1'!$A$1:$N$136</definedName>
    <definedName name="Print_Area_0_0_0_0_0" localSheetId="0">'приложение 2 к приказу'!$A$3:$R$209</definedName>
    <definedName name="Print_Area_0_0_0_0_0_0" localSheetId="1">'приложение 1'!$A$1:$N$136</definedName>
    <definedName name="Print_Area_0_0_0_0_0_0" localSheetId="0">'приложение 2 к приказу'!$A$3:$R$209</definedName>
    <definedName name="Print_Area_0_0_0_0_0_0_0" localSheetId="1">'приложение 1'!$A$1:$N$136</definedName>
    <definedName name="Print_Area_0_0_0_0_0_0_0" localSheetId="0">'приложение 2 к приказу'!$A$3:$R$209</definedName>
    <definedName name="Print_Area_0_0_0_0_0_0_0_0" localSheetId="1">'приложение 1'!$A$1:$N$136</definedName>
    <definedName name="Print_Area_0_0_0_0_0_0_0_0" localSheetId="0">'приложение 2 к приказу'!$A$3:$R$209</definedName>
    <definedName name="Print_Area_0_0_0_0_0_0_0_0_0" localSheetId="1">'приложение 1'!$A$1:$N$136</definedName>
    <definedName name="Print_Area_0_0_0_0_0_0_0_0_0" localSheetId="0">'приложение 2 к приказу'!$A$3:$R$209</definedName>
    <definedName name="Print_Area_0_0_0_0_0_0_0_0_0_0" localSheetId="1">'приложение 1'!$A$1:$N$136</definedName>
    <definedName name="Print_Area_0_0_0_0_0_0_0_0_0_0" localSheetId="0">'приложение 2 к приказу'!$A$3:$R$209</definedName>
    <definedName name="Print_Area_0_0_0_0_0_0_0_0_0_0_0" localSheetId="1">'приложение 1'!$A$1:$N$136</definedName>
    <definedName name="Print_Area_0_0_0_0_0_0_0_0_0_0_0" localSheetId="0">'приложение 2 к приказу'!$A$3:$R$209</definedName>
    <definedName name="Print_Area_0_0_0_0_0_0_0_0_0_0_0_0" localSheetId="1">'приложение 1'!$A$1:$N$136</definedName>
    <definedName name="Print_Area_0_0_0_0_0_0_0_0_0_0_0_0" localSheetId="0">'приложение 2 к приказу'!$A$3:$R$209</definedName>
    <definedName name="Print_Area_0_0_0_0_0_0_0_0_0_0_0_0_0" localSheetId="1">'приложение 1'!$A$1:$N$136</definedName>
    <definedName name="Print_Area_0_0_0_0_0_0_0_0_0_0_0_0_0" localSheetId="0">'приложение 2 к приказу'!$A$3:$R$209</definedName>
    <definedName name="Print_Area_0_0_0_0_0_0_0_0_0_0_0_0_0_0" localSheetId="1">'приложение 1'!$A$1:$N$136</definedName>
    <definedName name="Print_Area_0_0_0_0_0_0_0_0_0_0_0_0_0_0" localSheetId="0">'приложение 2 к приказу'!$A$3:$R$209</definedName>
    <definedName name="Print_Area_0_0_0_0_0_0_0_0_0_0_0_0_0_0_0" localSheetId="1">'приложение 1'!$A$1:$N$136</definedName>
    <definedName name="Print_Area_0_0_0_0_0_0_0_0_0_0_0_0_0_0_0" localSheetId="0">'приложение 2 к приказу'!$A$3:$R$209</definedName>
    <definedName name="Print_Area_0_0_0_0_0_0_0_0_0_0_0_0_0_0_0_0" localSheetId="1">'приложение 1'!$A$1:$N$136</definedName>
    <definedName name="Print_Area_0_0_0_0_0_0_0_0_0_0_0_0_0_0_0_0" localSheetId="0">'приложение 2 к приказу'!$A$3:$R$209</definedName>
    <definedName name="Print_Area_0_0_0_0_0_0_0_0_0_0_0_0_0_0_0_0_0" localSheetId="1">'приложение 1'!$A$1:$N$136</definedName>
    <definedName name="Print_Area_0_0_0_0_0_0_0_0_0_0_0_0_0_0_0_0_0" localSheetId="0">'приложение 2 к приказу'!$A$3:$R$209</definedName>
    <definedName name="Print_Area_0_0_0_0_0_0_0_0_0_0_0_0_0_0_0_0_0_0" localSheetId="1">'приложение 1'!$A$1:$N$136</definedName>
    <definedName name="Print_Area_0_0_0_0_0_0_0_0_0_0_0_0_0_0_0_0_0_0" localSheetId="0">'приложение 2 к приказу'!$A$3:$R$209</definedName>
    <definedName name="Print_Area_0_0_0_0_0_0_0_0_0_0_0_0_0_0_0_0_0_0_0" localSheetId="1">'приложение 1'!$A$1:$N$136</definedName>
    <definedName name="Print_Area_0_0_0_0_0_0_0_0_0_0_0_0_0_0_0_0_0_0_0" localSheetId="0">'приложение 2 к приказу'!$A$3:$R$209</definedName>
    <definedName name="Print_Area_0_0_0_0_0_0_0_0_0_0_0_0_0_0_0_0_0_0_0_0" localSheetId="1">'приложение 1'!$A$1:$N$136</definedName>
    <definedName name="Print_Area_0_0_0_0_0_0_0_0_0_0_0_0_0_0_0_0_0_0_0_0" localSheetId="0">'приложение 2 к приказу'!$A$3:$R$209</definedName>
    <definedName name="Print_Area_0_0_0_0_0_0_0_0_0_0_0_0_0_0_0_0_0_0_0_0_0" localSheetId="1">'приложение 1'!$A$1:$N$136</definedName>
    <definedName name="Print_Area_0_0_0_0_0_0_0_0_0_0_0_0_0_0_0_0_0_0_0_0_0" localSheetId="0">'приложение 2 к приказу'!$A$3:$R$209</definedName>
    <definedName name="Print_Area_0_0_0_0_0_0_0_0_0_0_0_0_0_0_0_0_0_0_0_0_0_0" localSheetId="1">'приложение 1'!$A$1:$N$136</definedName>
    <definedName name="Print_Area_0_0_0_0_0_0_0_0_0_0_0_0_0_0_0_0_0_0_0_0_0_0" localSheetId="0">'приложение 2 к приказу'!$A$3:$R$209</definedName>
    <definedName name="Print_Area_0_0_0_0_0_0_0_0_0_0_0_0_0_0_0_0_0_0_0_0_0_0_0" localSheetId="1">'приложение 1'!$A$1:$N$136</definedName>
    <definedName name="Print_Area_0_0_0_0_0_0_0_0_0_0_0_0_0_0_0_0_0_0_0_0_0_0_0" localSheetId="0">'приложение 2 к приказу'!$A$3:$R$209</definedName>
    <definedName name="Print_Area_0_0_0_0_0_0_0_0_0_0_0_0_0_0_0_0_0_0_0_0_0_0_0_0" localSheetId="1">'приложение 1'!$A$1:$N$136</definedName>
    <definedName name="Print_Area_0_0_0_0_0_0_0_0_0_0_0_0_0_0_0_0_0_0_0_0_0_0_0_0" localSheetId="0">'приложение 2 к приказу'!$A$3:$R$209</definedName>
    <definedName name="Print_Area_0_0_0_0_0_0_0_0_0_0_0_0_0_0_0_0_0_0_0_0_0_0_0_0_0" localSheetId="1">'приложение 1'!$A$1:$N$136</definedName>
    <definedName name="Print_Area_0_0_0_0_0_0_0_0_0_0_0_0_0_0_0_0_0_0_0_0_0_0_0_0_0" localSheetId="0">'приложение 2 к приказу'!$A$3:$R$209</definedName>
    <definedName name="Print_Area_0_0_0_0_0_0_0_0_0_0_0_0_0_0_0_0_0_0_0_0_0_0_0_0_0_0" localSheetId="1">'приложение 1'!$A$1:$N$136</definedName>
    <definedName name="Print_Area_0_0_0_0_0_0_0_0_0_0_0_0_0_0_0_0_0_0_0_0_0_0_0_0_0_0" localSheetId="0">'приложение 2 к приказу'!$A$3:$R$209</definedName>
    <definedName name="Print_Area_0_0_0_0_0_0_0_0_0_0_0_0_0_0_0_0_0_0_0_0_0_0_0_0_0_0_0" localSheetId="1">'приложение 1'!$A$1:$N$136</definedName>
    <definedName name="Print_Area_0_0_0_0_0_0_0_0_0_0_0_0_0_0_0_0_0_0_0_0_0_0_0_0_0_0_0" localSheetId="0">'приложение 2 к приказу'!$A$3:$R$209</definedName>
    <definedName name="Print_Titles_0" localSheetId="1">'приложение 1'!$14:$15</definedName>
    <definedName name="Print_Titles_0_0" localSheetId="1">'приложение 1'!$14:$15</definedName>
    <definedName name="Print_Titles_0_0_0" localSheetId="1">'приложение 1'!$14:$15</definedName>
    <definedName name="Print_Titles_0_0_0_0" localSheetId="1">'приложение 1'!$14:$15</definedName>
    <definedName name="Print_Titles_0_0_0_0_0" localSheetId="1">'приложение 1'!$14:$15</definedName>
    <definedName name="Print_Titles_0_0_0_0_0_0" localSheetId="1">'приложение 1'!$14:$15</definedName>
    <definedName name="Print_Titles_0_0_0_0_0_0_0" localSheetId="1">'приложение 1'!$14:$15</definedName>
    <definedName name="Print_Titles_0_0_0_0_0_0_0_0" localSheetId="1">'приложение 1'!$14:$15</definedName>
    <definedName name="Print_Titles_0_0_0_0_0_0_0_0_0" localSheetId="1">'приложение 1'!$14:$15</definedName>
    <definedName name="Print_Titles_0_0_0_0_0_0_0_0_0_0" localSheetId="1">'приложение 1'!$14:$15</definedName>
    <definedName name="Print_Titles_0_0_0_0_0_0_0_0_0_0_0" localSheetId="1">'приложение 1'!$14:$15</definedName>
    <definedName name="Print_Titles_0_0_0_0_0_0_0_0_0_0_0_0" localSheetId="1">'приложение 1'!$14:$15</definedName>
    <definedName name="Print_Titles_0_0_0_0_0_0_0_0_0_0_0_0_0" localSheetId="1">'приложение 1'!$14:$15</definedName>
    <definedName name="Print_Titles_0_0_0_0_0_0_0_0_0_0_0_0_0_0" localSheetId="1">'приложение 1'!$14:$15</definedName>
    <definedName name="Print_Titles_0_0_0_0_0_0_0_0_0_0_0_0_0_0_0" localSheetId="1">'приложение 1'!$14:$15</definedName>
    <definedName name="Print_Titles_0_0_0_0_0_0_0_0_0_0_0_0_0_0_0_0" localSheetId="1">'приложение 1'!$14:$15</definedName>
    <definedName name="Print_Titles_0_0_0_0_0_0_0_0_0_0_0_0_0_0_0_0_0" localSheetId="1">'приложение 1'!$14:$15</definedName>
    <definedName name="Print_Titles_0_0_0_0_0_0_0_0_0_0_0_0_0_0_0_0_0_0" localSheetId="1">'приложение 1'!$14:$15</definedName>
    <definedName name="Print_Titles_0_0_0_0_0_0_0_0_0_0_0_0_0_0_0_0_0_0_0" localSheetId="1">'приложение 1'!$14:$15</definedName>
    <definedName name="Print_Titles_0_0_0_0_0_0_0_0_0_0_0_0_0_0_0_0_0_0_0_0" localSheetId="1">'приложение 1'!$14:$15</definedName>
    <definedName name="Print_Titles_0_0_0_0_0_0_0_0_0_0_0_0_0_0_0_0_0_0_0_0_0" localSheetId="1">'приложение 1'!$14:$15</definedName>
    <definedName name="Print_Titles_0_0_0_0_0_0_0_0_0_0_0_0_0_0_0_0_0_0_0_0_0_0" localSheetId="1">'приложение 1'!$14:$15</definedName>
    <definedName name="Print_Titles_0_0_0_0_0_0_0_0_0_0_0_0_0_0_0_0_0_0_0_0_0_0_0" localSheetId="1">'приложение 1'!$14:$15</definedName>
    <definedName name="Print_Titles_0_0_0_0_0_0_0_0_0_0_0_0_0_0_0_0_0_0_0_0_0_0_0_0" localSheetId="1">'приложение 1'!$14:$15</definedName>
    <definedName name="Print_Titles_0_0_0_0_0_0_0_0_0_0_0_0_0_0_0_0_0_0_0_0_0_0_0_0_0" localSheetId="1">'приложение 1'!$14:$15</definedName>
    <definedName name="Print_Titles_0_0_0_0_0_0_0_0_0_0_0_0_0_0_0_0_0_0_0_0_0_0_0_0_0_0" localSheetId="1">'приложение 1'!$14:$15</definedName>
    <definedName name="Print_Titles_0_0_0_0_0_0_0_0_0_0_0_0_0_0_0_0_0_0_0_0_0_0_0_0_0_0_0" localSheetId="1">'приложение 1'!$14:$15</definedName>
    <definedName name="_xlnm.Print_Titles" localSheetId="1">'приложение 1'!$14:$15</definedName>
    <definedName name="_xlnm.Print_Area" localSheetId="1">'приложение 1'!$A$1:$N$136</definedName>
    <definedName name="_xlnm.Print_Area" localSheetId="0">'приложение 2 к приказу'!$A$3:$R$209</definedName>
  </definedNames>
  <calcPr fullCalcOnLoad="1"/>
</workbook>
</file>

<file path=xl/sharedStrings.xml><?xml version="1.0" encoding="utf-8"?>
<sst xmlns="http://schemas.openxmlformats.org/spreadsheetml/2006/main" count="1161" uniqueCount="345">
  <si>
    <t>СОГЛАСОВАНО</t>
  </si>
  <si>
    <t>УТВЕРЖДАЮ</t>
  </si>
  <si>
    <t>Начальник МКУ "Отдел образования Железнодорожного района города Ростова-на-Дону"</t>
  </si>
  <si>
    <t>Руководитель учреждения</t>
  </si>
  <si>
    <t>__________________________ Е.Э. Жихарцева</t>
  </si>
  <si>
    <t>_________________________С.Е.Кутасов</t>
  </si>
  <si>
    <t>"_______"  _________</t>
  </si>
  <si>
    <t>2018г.</t>
  </si>
  <si>
    <t>ПЛАН ФИНАНСОВО-ХОЗЯЙСТВЕННОЙ ДЕЯТЕЛЬНОСТИ  МУНИЦИПАЛЬНОГО УЧРЕЖДЕНИЯ</t>
  </si>
  <si>
    <t>НА 2018-2020 год (годы)</t>
  </si>
  <si>
    <t>Наименование учреждения</t>
  </si>
  <si>
    <r>
      <rPr>
        <b/>
        <sz val="12"/>
        <color indexed="10"/>
        <rFont val="Times New Roman"/>
        <family val="1"/>
      </rPr>
      <t>муниципальное бюджетное  учреждение дополнительного образования Железнодорожного района города Ростова-на-Дону «Детско-юношеская</t>
    </r>
    <r>
      <rPr>
        <u val="single"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спортивная школа № 5» </t>
    </r>
  </si>
  <si>
    <t>Адрес фактического местонахождения</t>
  </si>
  <si>
    <t>г. Ростов-на-Дону ул. Загорская 10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</si>
  <si>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</si>
  <si>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</si>
  <si>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</si>
  <si>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</si>
  <si>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</si>
  <si>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</si>
  <si>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</si>
  <si>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</si>
  <si>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</si>
  <si>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</si>
  <si>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>1.  Сведения о деятельности бюджетного (автономного) учреждения</t>
  </si>
  <si>
    <r>
      <rPr>
        <sz val="12"/>
        <color indexed="10"/>
        <rFont val="Times New Roman"/>
        <family val="1"/>
      </rPr>
      <t>1.1. Цели деятельности учреждения</t>
    </r>
    <r>
      <rPr>
        <sz val="12"/>
        <color indexed="45"/>
        <rFont val="Times New Roman"/>
        <family val="1"/>
      </rPr>
      <t xml:space="preserve"> (в соответствии с федеральными законами, иными нормативными (муниципальными правовыми актами и уставом учреждения)</t>
    </r>
  </si>
  <si>
    <t>Основной целью деятельности ШКОЛЫ является:
образовательная деятельность по дополнительным общеобразовательным программам;
осуществление спортивной подготовки на территории муниципального образования города Ростова-на-Дону;</t>
  </si>
  <si>
    <r>
      <rPr>
        <sz val="12"/>
        <color indexed="10"/>
        <rFont val="Times New Roman"/>
        <family val="1"/>
      </rPr>
      <t>1.2. Виды деятельности учреждения (</t>
    </r>
    <r>
      <rPr>
        <sz val="12"/>
        <color indexed="45"/>
        <rFont val="Times New Roman"/>
        <family val="1"/>
      </rPr>
      <t>относящиеся к его основным видам деятельности в соответствии с уставом учреждения)</t>
    </r>
  </si>
  <si>
    <t>реализация дополнительных общеобразовательных программ, в т.ч. дополнительных общеразвивающих программ в области физической культуры и спорта и дополнительных предпрофессиональных программ в области физической культуры и спорта;
спортивная подготовка, реализация программ спортивной подготовки;
организация деятельности спортивных классов;
организация и проведение спортивно-оздоровительных лагерей, тренировочных сборов иных мероприятий с целью выполнения образовательных программ и программ спортивной подготовки;
организация и проведение физкультурных, спортивных, массовых мероприятий, соревнований различного уровня, организация досуга для обучающихся и спортсменов ШКОЛЫ, а так же их родителей (законных представителей);
участие в физкультурных, спортивных, массовых мероприятиях, соревнованиях различного уровня;
иная деятельности в области физической культуры и спорта;
медицинская деятельность;
организация питания;
проведение разовых занятий по направлениям деятельности ШКОЛЫ (лекции, стажировки, семинары).
деятельность по популяризации физической культуры и спорта;</t>
  </si>
  <si>
    <t>1.3. Перечень платных образовательных услуг оказываемых учреждением(в соответствии с перечнем указанным в постановлении Администрации города Ростова-на-Дону №1427 от 04.10.2016 «О внесении изменений в постановление Администрации города Ростова-на-Дону от 11.05.2012 № 337 «Об утверждении тарифов на платные образовательные услуги, предоставляемые муниципальными образовательными учреждениями 
Железнодорожного района города Ростова-на-Дону»(ред. От 05.11.2015)</t>
  </si>
  <si>
    <t>Общая физическая подготовка и подготовка к сдаче нормативов ГТО                                                                                   Спортивно-оздоровительная гимнастика</t>
  </si>
  <si>
    <t>2. Показатели финансовой деятельности состояния учреждения</t>
  </si>
  <si>
    <t>показатель</t>
  </si>
  <si>
    <t>сумма (руб.коп.)</t>
  </si>
  <si>
    <t>Нефинансовые активы, всего:</t>
  </si>
  <si>
    <t>из них:</t>
  </si>
  <si>
    <t xml:space="preserve">2.1. Балансовая стоимость недвижимого муниципального имущества на 01.02.2018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</si>
  <si>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01.02.2018года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</si>
  <si>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01.02.2018 года  </t>
  </si>
  <si>
    <t xml:space="preserve">2.4. Балансовая стоимость особо ценного движимого муниципального имущества на 01.02.2018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</si>
  <si>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01.02.2018_ года    </t>
  </si>
  <si>
    <t>2.6. Остаточная стоимость недвижимого муниципального имущества на 01.02.2018 года</t>
  </si>
  <si>
    <t>2.7. Остаточная стоимость особо ценного движимого имущества на 01.02.2018 года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</si>
  <si>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</si>
  <si>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</si>
  <si>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</si>
  <si>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</si>
  <si>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кредиторская задолженность</t>
  </si>
  <si>
    <t>капитальные расходы</t>
  </si>
  <si>
    <t>текущие расходы</t>
  </si>
  <si>
    <t>3. Другая информация, характеризующая деятельность учреждения:</t>
  </si>
  <si>
    <t>Наименование показателя</t>
  </si>
  <si>
    <t>ед. изм.</t>
  </si>
  <si>
    <t>отчетный 2017 год</t>
  </si>
  <si>
    <t>2018 год</t>
  </si>
  <si>
    <t>прогноз 2019 год</t>
  </si>
  <si>
    <t>прогноз 2020 год</t>
  </si>
  <si>
    <t>3.1 Численность обучающихся в соответствии с утвержденным комплектованием на 01.09.2017: в т.ч.</t>
  </si>
  <si>
    <t>чел.</t>
  </si>
  <si>
    <t xml:space="preserve">     1-4 классы</t>
  </si>
  <si>
    <t xml:space="preserve">     5-9 классы</t>
  </si>
  <si>
    <t xml:space="preserve">    10-12 классы</t>
  </si>
  <si>
    <t>3.2. Численность обучающихся в соответствии с утвержденным комплектованием на 01.10.2017.</t>
  </si>
  <si>
    <t>3.3. Численность воспитанников в соответствии с текущим МЗ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</si>
  <si>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</si>
  <si>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</si>
  <si>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 xml:space="preserve">     АУП</t>
  </si>
  <si>
    <t xml:space="preserve">     УВП и МОП</t>
  </si>
  <si>
    <t xml:space="preserve">     педагогические работники Всего </t>
  </si>
  <si>
    <t xml:space="preserve"> Из них учителя- всего</t>
  </si>
  <si>
    <t>в том числе</t>
  </si>
  <si>
    <t xml:space="preserve">                1-4 классы</t>
  </si>
  <si>
    <t xml:space="preserve">                5-9 классы</t>
  </si>
  <si>
    <t xml:space="preserve">                10-12 классы</t>
  </si>
  <si>
    <t>3.6. Соотношение прямых исполнителей МЗ (учителей, воспитателей, тренеров-преподователей, и т.д.) к общему количеству работников учреждения</t>
  </si>
  <si>
    <t>%</t>
  </si>
  <si>
    <t>из них</t>
  </si>
  <si>
    <t>доля прямых исполнителей МЗ</t>
  </si>
  <si>
    <t>доля АУП, УВП и МОП и д.р.</t>
  </si>
  <si>
    <t>3.7. Среднемесячная оплата труда работников: в т.ч.</t>
  </si>
  <si>
    <t>руб.</t>
  </si>
  <si>
    <t xml:space="preserve">     руководителя </t>
  </si>
  <si>
    <t xml:space="preserve">     учителя</t>
  </si>
  <si>
    <t xml:space="preserve">     прочие работники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</si>
  <si>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</si>
  <si>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</si>
  <si>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кв. м.</t>
  </si>
  <si>
    <t>3.10 Площадь здания учреждения, сдаваемая в аренду</t>
  </si>
  <si>
    <t>4 . Показатели по поступлениям и выплатам учреждения</t>
  </si>
  <si>
    <t>Код строки</t>
  </si>
  <si>
    <t>КБК</t>
  </si>
  <si>
    <t>Объем финансового обеспечения (руб.коп.)</t>
  </si>
  <si>
    <t>Всего 2018 год</t>
  </si>
  <si>
    <t xml:space="preserve"> 2019 год</t>
  </si>
  <si>
    <t xml:space="preserve"> 2020 год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</si>
  <si>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</si>
  <si>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п.1 ст.78.1 БК РФ (иные цели)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</si>
  <si>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</si>
  <si>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</si>
  <si>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</si>
  <si>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 xml:space="preserve"> аренда</t>
  </si>
  <si>
    <t>род.плата за присмотр и уход</t>
  </si>
  <si>
    <t>платные образовательные услуги</t>
  </si>
  <si>
    <t xml:space="preserve">безвозмездные поступления </t>
  </si>
  <si>
    <t>прочие поступления</t>
  </si>
  <si>
    <t>Поступления от доходов, всего:</t>
  </si>
  <si>
    <t>100</t>
  </si>
  <si>
    <t>X</t>
  </si>
  <si>
    <t>доходы от собственности</t>
  </si>
  <si>
    <t>110</t>
  </si>
  <si>
    <t>Х</t>
  </si>
  <si>
    <t>доходы от оказания услуг, работ</t>
  </si>
  <si>
    <t>120</t>
  </si>
  <si>
    <t>иные субсидии, предоставленные из бюджета</t>
  </si>
  <si>
    <t>150</t>
  </si>
  <si>
    <t>прочие доходы</t>
  </si>
  <si>
    <t>160</t>
  </si>
  <si>
    <t>Всего 2018_ год</t>
  </si>
  <si>
    <t>2019 год</t>
  </si>
  <si>
    <t>2020 год</t>
  </si>
  <si>
    <t>род. плата за присмотр и уход</t>
  </si>
  <si>
    <t>Выплаты по расходам, всего:</t>
  </si>
  <si>
    <t>200</t>
  </si>
  <si>
    <t>в том числе на:выплаты персоналу всего:</t>
  </si>
  <si>
    <t>210</t>
  </si>
  <si>
    <t xml:space="preserve">из них: оплата труда и начисления на оплату труда </t>
  </si>
  <si>
    <t>211</t>
  </si>
  <si>
    <t xml:space="preserve">уплату налогов, сборов и иных платежей </t>
  </si>
  <si>
    <t>220</t>
  </si>
  <si>
    <t>безвозмездные перечисления организациям</t>
  </si>
  <si>
    <t>230</t>
  </si>
  <si>
    <t>прочие расходы (кроме расходов на закупку товаров, работ, услуг)</t>
  </si>
  <si>
    <t>240</t>
  </si>
  <si>
    <t>расходы на закупку товаров, работ, услуг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</si>
  <si>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</si>
  <si>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</si>
  <si>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</si>
  <si>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</si>
  <si>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</si>
  <si>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310</t>
  </si>
  <si>
    <t>320</t>
  </si>
  <si>
    <t>Выбытие финансовых активов всего: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</si>
  <si>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</si>
  <si>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</si>
  <si>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</si>
  <si>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</si>
  <si>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</si>
  <si>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</si>
  <si>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</si>
  <si>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</si>
  <si>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</si>
  <si>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5. Показатели выплаты по расходам на закупку товаров, работ, услуг учреждения на 28 февраля 2018 год</t>
  </si>
  <si>
    <t>Год начала закупки</t>
  </si>
  <si>
    <t>Сумма выплат по расходам на закупку товаров, работ и услуг, руб</t>
  </si>
  <si>
    <t>всего закупки</t>
  </si>
  <si>
    <t>в том числе: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</si>
  <si>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</si>
  <si>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</si>
  <si>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2018 год очередной финансовый год</t>
  </si>
  <si>
    <t xml:space="preserve">На 2019 год  1-ый год планового периода </t>
  </si>
  <si>
    <t xml:space="preserve">На 2020 год  2-ый год планового периода 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</si>
  <si>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</si>
  <si>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</si>
  <si>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</si>
  <si>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</si>
  <si>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</si>
  <si>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</si>
  <si>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6. Сведения о средствах, поступающих во временное распоряжение учреждения  на  2018 год</t>
  </si>
  <si>
    <t xml:space="preserve">Наименование показателя </t>
  </si>
  <si>
    <t>Сумма (руб.)</t>
  </si>
  <si>
    <t>2</t>
  </si>
  <si>
    <t>010</t>
  </si>
  <si>
    <t>Остаток средств наконец года</t>
  </si>
  <si>
    <t>020</t>
  </si>
  <si>
    <t>Поступления всего:</t>
  </si>
  <si>
    <t>030</t>
  </si>
  <si>
    <t>в т.ч.</t>
  </si>
  <si>
    <t>031</t>
  </si>
  <si>
    <t>032</t>
  </si>
  <si>
    <t>Выбытие всего :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</si>
  <si>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</si>
  <si>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</si>
  <si>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</si>
  <si>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</si>
  <si>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</si>
  <si>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</si>
  <si>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Руководитель учреждения </t>
  </si>
  <si>
    <t>Кутасов С.Е.</t>
  </si>
  <si>
    <t>М.П.</t>
  </si>
  <si>
    <t>Белецкая Л.Г.</t>
  </si>
  <si>
    <t>Главный бухгалтер</t>
  </si>
  <si>
    <t>(расшифровка подписи)</t>
  </si>
  <si>
    <t>Ответственный исполнитель</t>
  </si>
  <si>
    <t>210-29-19</t>
  </si>
  <si>
    <t>(должность)</t>
  </si>
  <si>
    <t>(подпись)</t>
  </si>
  <si>
    <t>(телефон)</t>
  </si>
  <si>
    <t xml:space="preserve">                                         приложение 1                                          </t>
  </si>
  <si>
    <t>к плану финансово-хозяйственной</t>
  </si>
  <si>
    <t>деятельности на 2018-2020 год</t>
  </si>
  <si>
    <t>Директор МБУ ДО ДЮСШ № 5</t>
  </si>
  <si>
    <t>_________________ Кутасов С.Е.</t>
  </si>
  <si>
    <t>Расшифровка к плану финансово-хозяйственной деятельности</t>
  </si>
  <si>
    <t>(наименование учреждения)</t>
  </si>
  <si>
    <t>по состоянию на     28 февраля      2018 г.</t>
  </si>
  <si>
    <t xml:space="preserve">Код субсидии
(отраслевой код)*
</t>
  </si>
  <si>
    <t>КЦСР</t>
  </si>
  <si>
    <t>КВР</t>
  </si>
  <si>
    <t>Распределение остатка по КБК</t>
  </si>
  <si>
    <t>Сумма ВСЕГО 2018
(без учета остатка)</t>
  </si>
  <si>
    <t>Сумма ВСЕГО 2019 (без учета остатка)</t>
  </si>
  <si>
    <t>Сумма ВСЕГО 2020
(без учета остатка)</t>
  </si>
  <si>
    <t>Расходы (выплаты), всего:</t>
  </si>
  <si>
    <t>1 Средства федеральный бюджета</t>
  </si>
  <si>
    <t>01</t>
  </si>
  <si>
    <t>07</t>
  </si>
  <si>
    <t>0210172020</t>
  </si>
  <si>
    <t>611</t>
  </si>
  <si>
    <t>Заработная плата</t>
  </si>
  <si>
    <t>0211</t>
  </si>
  <si>
    <t>0000</t>
  </si>
  <si>
    <t>111</t>
  </si>
  <si>
    <t>9512</t>
  </si>
  <si>
    <t>Прочие выплаты</t>
  </si>
  <si>
    <t>0212</t>
  </si>
  <si>
    <t>112</t>
  </si>
  <si>
    <t>Начисления на выплаты по оплате труда</t>
  </si>
  <si>
    <t>0213</t>
  </si>
  <si>
    <t>119</t>
  </si>
  <si>
    <t>Услуги связи</t>
  </si>
  <si>
    <t>0221</t>
  </si>
  <si>
    <t>244</t>
  </si>
  <si>
    <t>Прочие работы, услуги</t>
  </si>
  <si>
    <t>0226</t>
  </si>
  <si>
    <t>Увеличение стоимости основных средств</t>
  </si>
  <si>
    <t>0310</t>
  </si>
  <si>
    <t>Увеличение стоимости материальных запасов</t>
  </si>
  <si>
    <t>0340</t>
  </si>
  <si>
    <t>2 Средства областного бюджета</t>
  </si>
  <si>
    <t>03</t>
  </si>
  <si>
    <t>02301S4250</t>
  </si>
  <si>
    <t>3 Средства муниципального бюджета</t>
  </si>
  <si>
    <t>02</t>
  </si>
  <si>
    <t>0230100590</t>
  </si>
  <si>
    <t>612</t>
  </si>
  <si>
    <t>2100121670</t>
  </si>
  <si>
    <t>0240120090</t>
  </si>
  <si>
    <t>0210100590</t>
  </si>
  <si>
    <t>Транспортные услуги</t>
  </si>
  <si>
    <t>0222</t>
  </si>
  <si>
    <t>9179</t>
  </si>
  <si>
    <t>9936</t>
  </si>
  <si>
    <t>Коммунальные услуги</t>
  </si>
  <si>
    <t>0223</t>
  </si>
  <si>
    <t>Коммунальные услуги(газ)</t>
  </si>
  <si>
    <t>9722</t>
  </si>
  <si>
    <t>Коммунальные услуги (свет)</t>
  </si>
  <si>
    <t>9730</t>
  </si>
  <si>
    <t>Коммунальные услуги (вода)</t>
  </si>
  <si>
    <t>9740</t>
  </si>
  <si>
    <t>Работы, услуги по содержанию имущества</t>
  </si>
  <si>
    <t>0225</t>
  </si>
  <si>
    <t>9028</t>
  </si>
  <si>
    <t>9029</t>
  </si>
  <si>
    <t>9241</t>
  </si>
  <si>
    <t>Организация и участие в соревнованиях</t>
  </si>
  <si>
    <t>9021</t>
  </si>
  <si>
    <t>243</t>
  </si>
  <si>
    <t>Приобретение путевок</t>
  </si>
  <si>
    <t>9906</t>
  </si>
  <si>
    <t>Прочие расходы</t>
  </si>
  <si>
    <t>0290</t>
  </si>
  <si>
    <t>Прочие расходы (зем.налог)</t>
  </si>
  <si>
    <t>9030</t>
  </si>
  <si>
    <t>851</t>
  </si>
  <si>
    <t>Прочие расходы (имущество)</t>
  </si>
  <si>
    <t>9031</t>
  </si>
  <si>
    <t>Прочие расходы(наградная атрибутика)</t>
  </si>
  <si>
    <t>853</t>
  </si>
  <si>
    <t>9331</t>
  </si>
  <si>
    <t>9240</t>
  </si>
  <si>
    <t>9026</t>
  </si>
  <si>
    <t>4 Средства от оказания платных услуг, а так же от иной приносящей доход деятельности</t>
  </si>
  <si>
    <t>Оплата труда</t>
  </si>
  <si>
    <t>03 000000000000000</t>
  </si>
  <si>
    <t>Начисление на оплату труда</t>
  </si>
  <si>
    <t>Арендная плата за пользование имуществом</t>
  </si>
  <si>
    <t>Услуги по содержанию имущества</t>
  </si>
  <si>
    <t>Прочие услуги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</si>
  <si>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</si>
  <si>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</si>
  <si>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*(доп.КР,разд.,подр.,КВР,Доп.ЭК,Доп.ФК)</t>
  </si>
  <si>
    <t>Белецкая Л.Г.    210-29-19</t>
  </si>
  <si>
    <t>Сведения</t>
  </si>
  <si>
    <r>
      <rPr>
        <sz val="12"/>
        <color indexed="10"/>
        <rFont val="Times New Roman"/>
        <family val="1"/>
      </rPr>
      <t xml:space="preserve">    </t>
    </r>
    <r>
      <rPr>
        <b/>
        <sz val="12"/>
        <color indexed="10"/>
        <rFont val="Times New Roman"/>
        <family val="1"/>
      </rPr>
      <t>об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операциях с субсидиями на иные цели инвестиции, предоставленными муниципальному учреждению на 2018 год.</t>
    </r>
  </si>
  <si>
    <t xml:space="preserve">   от " 29" декабря  2018г.</t>
  </si>
  <si>
    <t xml:space="preserve">Муниципальное учреждение : </t>
  </si>
  <si>
    <t>Наименование органа</t>
  </si>
  <si>
    <t>Администрации города</t>
  </si>
  <si>
    <t>Ростов-на-Дону ,осуществляющего</t>
  </si>
  <si>
    <r>
      <rPr>
        <sz val="12"/>
        <color indexed="10"/>
        <rFont val="Times New Roman"/>
        <family val="1"/>
      </rPr>
      <t xml:space="preserve">Функции и полномочия учредителя :  </t>
    </r>
    <r>
      <rPr>
        <b/>
        <sz val="14"/>
        <color indexed="10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</si>
  <si>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</si>
  <si>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</si>
  <si>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</si>
  <si>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 xml:space="preserve">Разрешенный к  использованию остаток   субсидии прошлых лет на начало 2018г.                   </t>
  </si>
  <si>
    <t>Планируемые выплаты</t>
  </si>
  <si>
    <t>Код</t>
  </si>
  <si>
    <t>Сумма</t>
  </si>
  <si>
    <t>Поступления</t>
  </si>
  <si>
    <t>Выплаты</t>
  </si>
  <si>
    <t>Субсидия на услуги по оздоровлению в детских оздоровительных учреждениях в части приобретения путевок с частичной оплатой за счет средств бюджета города</t>
  </si>
  <si>
    <t>02269906</t>
  </si>
  <si>
    <t>226</t>
  </si>
  <si>
    <t>Субсидия на услуги по оздоровлению в детских оздоровительных учреждениях в части оплаты проезда</t>
  </si>
  <si>
    <t>02269936</t>
  </si>
  <si>
    <t>Всего:</t>
  </si>
  <si>
    <t xml:space="preserve">Руководитель                         _______________                                                 </t>
  </si>
  <si>
    <t>Кутасов  С.Е.</t>
  </si>
  <si>
    <t>МБУ ДО ДЮСШ № 5</t>
  </si>
  <si>
    <t xml:space="preserve">Ответственный исполнитель     _______________                                                      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</si>
  <si>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</si>
  <si>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</si>
  <si>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В.А. Чернышова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</si>
  <si>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</si>
  <si>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Начальнику МКУ « Отдел образования Железнодорожного района города Ростова-на-Дону»</t>
  </si>
  <si>
    <t>Е.Э.Жихарцевой</t>
  </si>
  <si>
    <t>Изменения плана финансово-хозяйственной деятельности на 2018-2020 год по муниципальному учреждению МБУ ДО ДЮСШ №5 на  28.02.2018 год</t>
  </si>
  <si>
    <t>Доп. КР</t>
  </si>
  <si>
    <t>Раздел</t>
  </si>
  <si>
    <t>Подраздел</t>
  </si>
  <si>
    <t>ЦСР</t>
  </si>
  <si>
    <t>ВР</t>
  </si>
  <si>
    <t>КОСГУ</t>
  </si>
  <si>
    <t>Доп ЭК</t>
  </si>
  <si>
    <t>Доп.ФК</t>
  </si>
  <si>
    <t>Сумма ВСЕГО 2018</t>
  </si>
  <si>
    <t>Сумма ВСЕГО 2019</t>
  </si>
  <si>
    <t>Сумма ВСЕГО 2020</t>
  </si>
  <si>
    <t>Нормативные расходы</t>
  </si>
  <si>
    <t>Общехозяйственные расходы</t>
  </si>
  <si>
    <t>Целевые расходы</t>
  </si>
  <si>
    <t>Итого</t>
  </si>
  <si>
    <t>Директор</t>
  </si>
  <si>
    <t>Белецкая Л.Г.           863-210-29-19</t>
  </si>
  <si>
    <t xml:space="preserve">(расшифровка подписи)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</si>
</sst>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0.0"/>
    <numFmt numFmtId="166" formatCode="#,##0.0"/>
  </numFmts>
  <fonts count="86">
    <font>
      <sz val="11"/>
      <color rgb="FF000000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45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color indexed="10"/>
      <name val="Times New Roman"/>
      <family val="1"/>
    </font>
    <font>
      <i/>
      <sz val="12"/>
      <color indexed="10"/>
      <name val="Calibri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sz val="10.5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6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A"/>
      <name val="Times New Roman"/>
      <family val="1"/>
    </font>
    <font>
      <sz val="12"/>
      <color rgb="FF00000A"/>
      <name val="Times New Roman"/>
      <family val="1"/>
    </font>
    <font>
      <sz val="10.5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u val="single"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4F48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23" fillId="0" borderId="0">
      <alignment/>
      <protection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6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3" fontId="63" fillId="0" borderId="10" xfId="0" applyNumberFormat="1" applyFont="1" applyBorder="1" applyAlignment="1" applyProtection="1">
      <alignment horizont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0" fontId="64" fillId="0" borderId="11" xfId="0" applyFont="1" applyBorder="1" applyAlignment="1" applyProtection="1">
      <alignment horizontal="center" wrapText="1"/>
      <protection locked="0"/>
    </xf>
    <xf numFmtId="0" fontId="63" fillId="0" borderId="0" xfId="0" applyFont="1" applyBorder="1" applyAlignment="1" applyProtection="1">
      <alignment horizontal="left" wrapText="1"/>
      <protection locked="0"/>
    </xf>
    <xf numFmtId="3" fontId="65" fillId="0" borderId="12" xfId="0" applyNumberFormat="1" applyFont="1" applyBorder="1" applyAlignment="1" applyProtection="1">
      <alignment horizontal="center" wrapText="1"/>
      <protection locked="0"/>
    </xf>
    <xf numFmtId="0" fontId="66" fillId="0" borderId="0" xfId="0" applyFont="1" applyBorder="1" applyAlignment="1" applyProtection="1">
      <alignment horizontal="right" wrapText="1"/>
      <protection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67" fillId="0" borderId="13" xfId="0" applyFont="1" applyBorder="1" applyAlignment="1" applyProtection="1">
      <alignment horizontal="center" wrapText="1"/>
      <protection locked="0"/>
    </xf>
    <xf numFmtId="0" fontId="68" fillId="0" borderId="0" xfId="0" applyFont="1" applyBorder="1" applyAlignment="1" applyProtection="1">
      <alignment horizontal="center" wrapText="1"/>
      <protection locked="0"/>
    </xf>
    <xf numFmtId="0" fontId="69" fillId="0" borderId="0" xfId="0" applyFont="1" applyBorder="1" applyAlignment="1" applyProtection="1">
      <alignment horizontal="center" wrapText="1"/>
      <protection locked="0"/>
    </xf>
    <xf numFmtId="0" fontId="66" fillId="0" borderId="0" xfId="0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6" fillId="0" borderId="14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center" wrapText="1"/>
      <protection locked="0"/>
    </xf>
    <xf numFmtId="0" fontId="70" fillId="0" borderId="10" xfId="0" applyFont="1" applyBorder="1" applyAlignment="1" applyProtection="1">
      <alignment horizontal="center" wrapText="1"/>
      <protection locked="0"/>
    </xf>
    <xf numFmtId="0" fontId="63" fillId="0" borderId="10" xfId="0" applyFont="1" applyBorder="1" applyAlignment="1" applyProtection="1">
      <alignment wrapText="1"/>
      <protection locked="0"/>
    </xf>
    <xf numFmtId="0" fontId="70" fillId="0" borderId="10" xfId="0" applyFont="1" applyBorder="1" applyAlignment="1" applyProtection="1">
      <alignment horizontal="left" wrapText="1"/>
      <protection locked="0"/>
    </xf>
    <xf numFmtId="0" fontId="63" fillId="0" borderId="15" xfId="0" applyFont="1" applyBorder="1" applyAlignment="1" applyProtection="1">
      <alignment horizontal="center" wrapText="1"/>
      <protection locked="0"/>
    </xf>
    <xf numFmtId="0" fontId="63" fillId="0" borderId="10" xfId="0" applyFont="1" applyBorder="1" applyAlignment="1" applyProtection="1">
      <alignment horizontal="left" wrapText="1"/>
      <protection locked="0"/>
    </xf>
    <xf numFmtId="0" fontId="63" fillId="0" borderId="10" xfId="0" applyFont="1" applyBorder="1" applyAlignment="1" applyProtection="1">
      <alignment horizontal="justify" wrapText="1"/>
      <protection locked="0"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63" fillId="0" borderId="10" xfId="0" applyFont="1" applyBorder="1" applyAlignment="1" applyProtection="1">
      <alignment horizontal="justify" vertical="top" wrapText="1"/>
      <protection locked="0"/>
    </xf>
    <xf numFmtId="0" fontId="67" fillId="0" borderId="10" xfId="0" applyFont="1" applyBorder="1" applyAlignment="1" applyProtection="1">
      <alignment horizontal="center" wrapText="1"/>
      <protection locked="0"/>
    </xf>
    <xf numFmtId="0" fontId="63" fillId="0" borderId="10" xfId="0" applyFont="1" applyBorder="1" applyAlignment="1" applyProtection="1">
      <alignment horizontal="center" wrapText="1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3" fontId="65" fillId="0" borderId="10" xfId="0" applyNumberFormat="1" applyFont="1" applyBorder="1" applyAlignment="1" applyProtection="1">
      <alignment horizontal="center" wrapText="1"/>
      <protection locked="0"/>
    </xf>
    <xf numFmtId="3" fontId="63" fillId="0" borderId="16" xfId="0" applyNumberFormat="1" applyFont="1" applyBorder="1" applyAlignment="1" applyProtection="1">
      <alignment horizontal="right" wrapText="1"/>
      <protection locked="0"/>
    </xf>
    <xf numFmtId="0" fontId="66" fillId="0" borderId="0" xfId="0" applyFont="1" applyAlignment="1" applyProtection="1">
      <alignment wrapText="1"/>
      <protection locked="0"/>
    </xf>
    <xf numFmtId="0" fontId="63" fillId="0" borderId="0" xfId="0" applyFont="1" applyAlignment="1" applyProtection="1">
      <alignment wrapText="1"/>
      <protection locked="0"/>
    </xf>
    <xf numFmtId="3" fontId="63" fillId="0" borderId="0" xfId="0" applyNumberFormat="1" applyFont="1" applyAlignment="1" applyProtection="1">
      <alignment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wrapText="1"/>
      <protection locked="0"/>
    </xf>
    <xf numFmtId="3" fontId="67" fillId="0" borderId="11" xfId="0" applyNumberFormat="1" applyFont="1" applyBorder="1" applyAlignment="1" applyProtection="1">
      <alignment wrapText="1"/>
      <protection locked="0"/>
    </xf>
    <xf numFmtId="0" fontId="66" fillId="0" borderId="0" xfId="0" applyFont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3" fontId="63" fillId="0" borderId="0" xfId="0" applyNumberFormat="1" applyFont="1" applyAlignment="1" applyProtection="1">
      <alignment horizontal="right" wrapText="1"/>
      <protection locked="0"/>
    </xf>
    <xf numFmtId="3" fontId="63" fillId="0" borderId="10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3" fontId="63" fillId="0" borderId="16" xfId="0" applyNumberFormat="1" applyFont="1" applyBorder="1" applyAlignment="1" applyProtection="1">
      <alignment horizontal="right" wrapText="1"/>
      <protection locked="0"/>
    </xf>
    <xf numFmtId="0" fontId="63" fillId="0" borderId="10" xfId="0" applyFont="1" applyBorder="1" applyAlignment="1" applyProtection="1">
      <alignment horizontal="center" wrapText="1"/>
      <protection locked="0"/>
    </xf>
    <xf numFmtId="164" fontId="65" fillId="0" borderId="10" xfId="0" applyNumberFormat="1" applyFont="1" applyBorder="1" applyAlignment="1" applyProtection="1">
      <alignment horizontal="center" wrapText="1"/>
      <protection locked="0"/>
    </xf>
    <xf numFmtId="4" fontId="65" fillId="0" borderId="10" xfId="0" applyNumberFormat="1" applyFont="1" applyBorder="1" applyAlignment="1" applyProtection="1">
      <alignment vertical="top" wrapText="1"/>
      <protection locked="0"/>
    </xf>
    <xf numFmtId="4" fontId="12" fillId="0" borderId="10" xfId="0" applyNumberFormat="1" applyFont="1" applyBorder="1" applyAlignment="1" applyProtection="1">
      <alignment vertical="top" wrapText="1"/>
      <protection locked="0"/>
    </xf>
    <xf numFmtId="3" fontId="63" fillId="0" borderId="10" xfId="0" applyNumberFormat="1" applyFont="1" applyBorder="1" applyAlignment="1" applyProtection="1">
      <alignment vertical="top" wrapText="1"/>
      <protection locked="0"/>
    </xf>
    <xf numFmtId="3" fontId="63" fillId="0" borderId="10" xfId="0" applyNumberFormat="1" applyFont="1" applyBorder="1" applyAlignment="1" applyProtection="1">
      <alignment horizontal="justify" vertical="top" wrapText="1"/>
      <protection locked="0"/>
    </xf>
    <xf numFmtId="0" fontId="63" fillId="0" borderId="17" xfId="0" applyFont="1" applyBorder="1" applyAlignment="1" applyProtection="1">
      <alignment horizontal="center" wrapText="1"/>
      <protection locked="0"/>
    </xf>
    <xf numFmtId="0" fontId="63" fillId="0" borderId="10" xfId="0" applyFont="1" applyBorder="1" applyAlignment="1" applyProtection="1">
      <alignment wrapText="1"/>
      <protection locked="0"/>
    </xf>
    <xf numFmtId="3" fontId="63" fillId="0" borderId="10" xfId="0" applyNumberFormat="1" applyFont="1" applyBorder="1" applyAlignment="1" applyProtection="1">
      <alignment wrapText="1"/>
      <protection locked="0"/>
    </xf>
    <xf numFmtId="0" fontId="65" fillId="0" borderId="10" xfId="0" applyFont="1" applyBorder="1" applyAlignment="1" applyProtection="1">
      <alignment horizontal="right" wrapText="1"/>
      <protection locked="0"/>
    </xf>
    <xf numFmtId="0" fontId="65" fillId="0" borderId="10" xfId="0" applyFont="1" applyBorder="1" applyAlignment="1" applyProtection="1">
      <alignment wrapText="1"/>
      <protection locked="0"/>
    </xf>
    <xf numFmtId="3" fontId="65" fillId="0" borderId="10" xfId="0" applyNumberFormat="1" applyFont="1" applyBorder="1" applyAlignment="1" applyProtection="1">
      <alignment wrapText="1"/>
      <protection locked="0"/>
    </xf>
    <xf numFmtId="0" fontId="65" fillId="0" borderId="10" xfId="0" applyFont="1" applyBorder="1" applyAlignment="1" applyProtection="1">
      <alignment horizontal="center" wrapText="1"/>
      <protection locked="0"/>
    </xf>
    <xf numFmtId="0" fontId="63" fillId="0" borderId="17" xfId="0" applyFont="1" applyBorder="1" applyAlignment="1" applyProtection="1">
      <alignment horizontal="right" wrapText="1"/>
      <protection locked="0"/>
    </xf>
    <xf numFmtId="0" fontId="70" fillId="0" borderId="17" xfId="0" applyFont="1" applyBorder="1" applyAlignment="1" applyProtection="1">
      <alignment horizontal="center" wrapText="1"/>
      <protection locked="0"/>
    </xf>
    <xf numFmtId="0" fontId="71" fillId="0" borderId="10" xfId="0" applyFont="1" applyBorder="1" applyAlignment="1" applyProtection="1">
      <alignment horizontal="center" wrapText="1"/>
      <protection locked="0"/>
    </xf>
    <xf numFmtId="4" fontId="63" fillId="0" borderId="10" xfId="0" applyNumberFormat="1" applyFont="1" applyBorder="1" applyAlignment="1" applyProtection="1">
      <alignment wrapText="1"/>
      <protection locked="0"/>
    </xf>
    <xf numFmtId="165" fontId="63" fillId="0" borderId="17" xfId="0" applyNumberFormat="1" applyFont="1" applyBorder="1" applyAlignment="1" applyProtection="1">
      <alignment horizontal="center" wrapText="1"/>
      <protection locked="0"/>
    </xf>
    <xf numFmtId="0" fontId="70" fillId="0" borderId="0" xfId="0" applyFont="1" applyBorder="1" applyAlignment="1" applyProtection="1">
      <alignment horizontal="left" wrapText="1"/>
      <protection locked="0"/>
    </xf>
    <xf numFmtId="0" fontId="63" fillId="0" borderId="0" xfId="0" applyFont="1" applyBorder="1" applyAlignment="1" applyProtection="1">
      <alignment wrapText="1"/>
      <protection locked="0"/>
    </xf>
    <xf numFmtId="0" fontId="67" fillId="0" borderId="0" xfId="0" applyFont="1" applyAlignment="1" applyProtection="1">
      <alignment horizontal="center" wrapText="1"/>
      <protection locked="0"/>
    </xf>
    <xf numFmtId="3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49" fontId="67" fillId="33" borderId="10" xfId="0" applyNumberFormat="1" applyFont="1" applyFill="1" applyBorder="1" applyAlignment="1" applyProtection="1">
      <alignment wrapText="1"/>
      <protection locked="0"/>
    </xf>
    <xf numFmtId="4" fontId="67" fillId="33" borderId="10" xfId="0" applyNumberFormat="1" applyFont="1" applyFill="1" applyBorder="1" applyAlignment="1" applyProtection="1">
      <alignment wrapText="1"/>
      <protection locked="0"/>
    </xf>
    <xf numFmtId="0" fontId="67" fillId="0" borderId="0" xfId="0" applyFont="1" applyAlignment="1" applyProtection="1">
      <alignment wrapText="1"/>
      <protection locked="0"/>
    </xf>
    <xf numFmtId="49" fontId="63" fillId="0" borderId="10" xfId="0" applyNumberFormat="1" applyFont="1" applyBorder="1" applyAlignment="1" applyProtection="1">
      <alignment wrapText="1"/>
      <protection locked="0"/>
    </xf>
    <xf numFmtId="49" fontId="63" fillId="0" borderId="10" xfId="0" applyNumberFormat="1" applyFont="1" applyBorder="1" applyAlignment="1" applyProtection="1">
      <alignment horizontal="right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0" fontId="63" fillId="0" borderId="10" xfId="0" applyFont="1" applyBorder="1" applyAlignment="1" applyProtection="1">
      <alignment horizontal="right" wrapText="1"/>
      <protection locked="0"/>
    </xf>
    <xf numFmtId="4" fontId="63" fillId="0" borderId="10" xfId="0" applyNumberFormat="1" applyFont="1" applyBorder="1" applyAlignment="1" applyProtection="1">
      <alignment horizontal="center" wrapText="1"/>
      <protection locked="0"/>
    </xf>
    <xf numFmtId="0" fontId="72" fillId="34" borderId="0" xfId="0" applyFont="1" applyFill="1" applyBorder="1" applyAlignment="1" applyProtection="1">
      <alignment horizontal="left" wrapText="1"/>
      <protection locked="0"/>
    </xf>
    <xf numFmtId="49" fontId="63" fillId="34" borderId="0" xfId="0" applyNumberFormat="1" applyFont="1" applyFill="1" applyBorder="1" applyAlignment="1" applyProtection="1">
      <alignment wrapText="1"/>
      <protection locked="0"/>
    </xf>
    <xf numFmtId="49" fontId="67" fillId="34" borderId="0" xfId="0" applyNumberFormat="1" applyFont="1" applyFill="1" applyBorder="1" applyAlignment="1" applyProtection="1">
      <alignment horizontal="center" wrapText="1"/>
      <protection locked="0"/>
    </xf>
    <xf numFmtId="4" fontId="67" fillId="34" borderId="0" xfId="0" applyNumberFormat="1" applyFont="1" applyFill="1" applyBorder="1" applyAlignment="1" applyProtection="1">
      <alignment wrapText="1"/>
      <protection locked="0"/>
    </xf>
    <xf numFmtId="0" fontId="63" fillId="34" borderId="0" xfId="0" applyFont="1" applyFill="1" applyBorder="1" applyAlignment="1" applyProtection="1">
      <alignment wrapText="1"/>
      <protection locked="0"/>
    </xf>
    <xf numFmtId="0" fontId="63" fillId="35" borderId="10" xfId="0" applyFont="1" applyFill="1" applyBorder="1" applyAlignment="1" applyProtection="1">
      <alignment horizontal="center" vertical="center" wrapText="1"/>
      <protection locked="0"/>
    </xf>
    <xf numFmtId="0" fontId="63" fillId="35" borderId="10" xfId="0" applyFont="1" applyFill="1" applyBorder="1" applyAlignment="1" applyProtection="1">
      <alignment horizontal="center" wrapText="1"/>
      <protection locked="0"/>
    </xf>
    <xf numFmtId="49" fontId="63" fillId="33" borderId="10" xfId="0" applyNumberFormat="1" applyFont="1" applyFill="1" applyBorder="1" applyAlignment="1" applyProtection="1">
      <alignment wrapText="1"/>
      <protection locked="0"/>
    </xf>
    <xf numFmtId="4" fontId="63" fillId="35" borderId="10" xfId="0" applyNumberFormat="1" applyFont="1" applyFill="1" applyBorder="1" applyAlignment="1" applyProtection="1">
      <alignment horizontal="right" wrapText="1"/>
      <protection locked="0"/>
    </xf>
    <xf numFmtId="4" fontId="63" fillId="33" borderId="10" xfId="0" applyNumberFormat="1" applyFont="1" applyFill="1" applyBorder="1" applyAlignment="1" applyProtection="1">
      <alignment wrapText="1"/>
      <protection locked="0"/>
    </xf>
    <xf numFmtId="4" fontId="63" fillId="33" borderId="10" xfId="0" applyNumberFormat="1" applyFont="1" applyFill="1" applyBorder="1" applyAlignment="1" applyProtection="1">
      <alignment horizontal="right" wrapText="1"/>
      <protection locked="0"/>
    </xf>
    <xf numFmtId="4" fontId="63" fillId="35" borderId="10" xfId="0" applyNumberFormat="1" applyFont="1" applyFill="1" applyBorder="1" applyAlignment="1" applyProtection="1">
      <alignment wrapText="1"/>
      <protection locked="0"/>
    </xf>
    <xf numFmtId="49" fontId="63" fillId="0" borderId="10" xfId="0" applyNumberFormat="1" applyFont="1" applyBorder="1" applyAlignment="1" applyProtection="1">
      <alignment horizontal="center" wrapText="1"/>
      <protection locked="0"/>
    </xf>
    <xf numFmtId="4" fontId="67" fillId="35" borderId="10" xfId="0" applyNumberFormat="1" applyFont="1" applyFill="1" applyBorder="1" applyAlignment="1" applyProtection="1">
      <alignment wrapText="1"/>
      <protection locked="0"/>
    </xf>
    <xf numFmtId="0" fontId="67" fillId="0" borderId="0" xfId="0" applyFont="1" applyBorder="1" applyAlignment="1" applyProtection="1">
      <alignment wrapText="1"/>
      <protection locked="0"/>
    </xf>
    <xf numFmtId="49" fontId="63" fillId="34" borderId="10" xfId="0" applyNumberFormat="1" applyFont="1" applyFill="1" applyBorder="1" applyAlignment="1" applyProtection="1">
      <alignment wrapText="1"/>
      <protection locked="0"/>
    </xf>
    <xf numFmtId="4" fontId="63" fillId="34" borderId="10" xfId="0" applyNumberFormat="1" applyFont="1" applyFill="1" applyBorder="1" applyAlignment="1" applyProtection="1">
      <alignment wrapText="1"/>
      <protection locked="0"/>
    </xf>
    <xf numFmtId="49" fontId="67" fillId="34" borderId="0" xfId="0" applyNumberFormat="1" applyFont="1" applyFill="1" applyBorder="1" applyAlignment="1" applyProtection="1">
      <alignment wrapText="1"/>
      <protection locked="0"/>
    </xf>
    <xf numFmtId="0" fontId="67" fillId="34" borderId="0" xfId="0" applyFont="1" applyFill="1" applyBorder="1" applyAlignment="1" applyProtection="1">
      <alignment wrapText="1"/>
      <protection locked="0"/>
    </xf>
    <xf numFmtId="0" fontId="72" fillId="0" borderId="0" xfId="0" applyFont="1" applyBorder="1" applyAlignment="1" applyProtection="1">
      <alignment horizontal="center" wrapText="1"/>
      <protection locked="0"/>
    </xf>
    <xf numFmtId="49" fontId="63" fillId="0" borderId="0" xfId="0" applyNumberFormat="1" applyFont="1" applyBorder="1" applyAlignment="1" applyProtection="1">
      <alignment wrapText="1"/>
      <protection locked="0"/>
    </xf>
    <xf numFmtId="49" fontId="63" fillId="0" borderId="13" xfId="0" applyNumberFormat="1" applyFont="1" applyBorder="1" applyAlignment="1" applyProtection="1">
      <alignment horizontal="center" wrapText="1"/>
      <protection locked="0"/>
    </xf>
    <xf numFmtId="49" fontId="63" fillId="0" borderId="0" xfId="0" applyNumberFormat="1" applyFont="1" applyBorder="1" applyAlignment="1" applyProtection="1">
      <alignment horizontal="center" wrapText="1"/>
      <protection locked="0"/>
    </xf>
    <xf numFmtId="4" fontId="63" fillId="0" borderId="0" xfId="0" applyNumberFormat="1" applyFont="1" applyBorder="1" applyAlignment="1" applyProtection="1">
      <alignment wrapText="1"/>
      <protection locked="0"/>
    </xf>
    <xf numFmtId="3" fontId="63" fillId="0" borderId="0" xfId="0" applyNumberFormat="1" applyFont="1" applyBorder="1" applyAlignment="1" applyProtection="1">
      <alignment vertical="center" wrapText="1"/>
      <protection locked="0"/>
    </xf>
    <xf numFmtId="3" fontId="63" fillId="34" borderId="0" xfId="0" applyNumberFormat="1" applyFont="1" applyFill="1" applyBorder="1" applyAlignment="1" applyProtection="1">
      <alignment vertical="center" wrapText="1"/>
      <protection locked="0"/>
    </xf>
    <xf numFmtId="4" fontId="63" fillId="34" borderId="0" xfId="0" applyNumberFormat="1" applyFont="1" applyFill="1" applyBorder="1" applyAlignment="1" applyProtection="1">
      <alignment wrapText="1"/>
      <protection locked="0"/>
    </xf>
    <xf numFmtId="0" fontId="66" fillId="0" borderId="0" xfId="0" applyFont="1" applyBorder="1" applyAlignment="1" applyProtection="1">
      <alignment horizontal="left" wrapText="1"/>
      <protection locked="0"/>
    </xf>
    <xf numFmtId="4" fontId="63" fillId="0" borderId="0" xfId="0" applyNumberFormat="1" applyFont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vertical="center" wrapText="1"/>
      <protection locked="0"/>
    </xf>
    <xf numFmtId="49" fontId="63" fillId="0" borderId="0" xfId="0" applyNumberFormat="1" applyFont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 wrapText="1"/>
      <protection locked="0"/>
    </xf>
    <xf numFmtId="0" fontId="72" fillId="0" borderId="0" xfId="0" applyFont="1" applyAlignment="1" applyProtection="1">
      <alignment horizontal="center" wrapText="1"/>
      <protection locked="0"/>
    </xf>
    <xf numFmtId="3" fontId="63" fillId="0" borderId="15" xfId="0" applyNumberFormat="1" applyFont="1" applyBorder="1" applyAlignment="1" applyProtection="1">
      <alignment horizontal="center" wrapText="1"/>
      <protection locked="0"/>
    </xf>
    <xf numFmtId="49" fontId="65" fillId="0" borderId="18" xfId="0" applyNumberFormat="1" applyFont="1" applyBorder="1" applyAlignment="1" applyProtection="1">
      <alignment horizontal="center" wrapText="1"/>
      <protection locked="0"/>
    </xf>
    <xf numFmtId="3" fontId="65" fillId="0" borderId="13" xfId="0" applyNumberFormat="1" applyFont="1" applyBorder="1" applyAlignment="1" applyProtection="1">
      <alignment wrapText="1"/>
      <protection locked="0"/>
    </xf>
    <xf numFmtId="0" fontId="73" fillId="0" borderId="0" xfId="0" applyFont="1" applyAlignment="1">
      <alignment wrapText="1"/>
    </xf>
    <xf numFmtId="4" fontId="73" fillId="0" borderId="0" xfId="0" applyNumberFormat="1" applyFont="1" applyAlignment="1">
      <alignment horizontal="right" wrapText="1"/>
    </xf>
    <xf numFmtId="0" fontId="74" fillId="0" borderId="0" xfId="0" applyFont="1" applyAlignment="1">
      <alignment wrapText="1"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49" fontId="75" fillId="33" borderId="10" xfId="0" applyNumberFormat="1" applyFont="1" applyFill="1" applyBorder="1" applyAlignment="1">
      <alignment wrapText="1"/>
    </xf>
    <xf numFmtId="4" fontId="75" fillId="33" borderId="10" xfId="0" applyNumberFormat="1" applyFont="1" applyFill="1" applyBorder="1" applyAlignment="1">
      <alignment horizontal="right" wrapText="1"/>
    </xf>
    <xf numFmtId="0" fontId="67" fillId="0" borderId="0" xfId="0" applyFont="1" applyAlignment="1">
      <alignment wrapText="1"/>
    </xf>
    <xf numFmtId="49" fontId="73" fillId="36" borderId="10" xfId="0" applyNumberFormat="1" applyFont="1" applyFill="1" applyBorder="1" applyAlignment="1">
      <alignment wrapText="1"/>
    </xf>
    <xf numFmtId="4" fontId="75" fillId="36" borderId="10" xfId="0" applyNumberFormat="1" applyFont="1" applyFill="1" applyBorder="1" applyAlignment="1">
      <alignment wrapText="1"/>
    </xf>
    <xf numFmtId="49" fontId="75" fillId="0" borderId="10" xfId="0" applyNumberFormat="1" applyFont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wrapText="1"/>
    </xf>
    <xf numFmtId="4" fontId="75" fillId="34" borderId="10" xfId="0" applyNumberFormat="1" applyFont="1" applyFill="1" applyBorder="1" applyAlignment="1">
      <alignment wrapText="1"/>
    </xf>
    <xf numFmtId="0" fontId="63" fillId="34" borderId="0" xfId="0" applyFont="1" applyFill="1" applyAlignment="1">
      <alignment wrapText="1"/>
    </xf>
    <xf numFmtId="49" fontId="75" fillId="34" borderId="10" xfId="0" applyNumberFormat="1" applyFont="1" applyFill="1" applyBorder="1" applyAlignment="1">
      <alignment horizontal="center" wrapText="1"/>
    </xf>
    <xf numFmtId="0" fontId="67" fillId="34" borderId="0" xfId="0" applyFont="1" applyFill="1" applyAlignment="1">
      <alignment wrapText="1"/>
    </xf>
    <xf numFmtId="49" fontId="73" fillId="0" borderId="10" xfId="0" applyNumberFormat="1" applyFont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wrapText="1"/>
    </xf>
    <xf numFmtId="4" fontId="73" fillId="34" borderId="10" xfId="0" applyNumberFormat="1" applyFont="1" applyFill="1" applyBorder="1" applyAlignment="1">
      <alignment horizontal="right" wrapText="1"/>
    </xf>
    <xf numFmtId="0" fontId="73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wrapText="1"/>
    </xf>
    <xf numFmtId="49" fontId="75" fillId="34" borderId="10" xfId="0" applyNumberFormat="1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center" wrapText="1"/>
    </xf>
    <xf numFmtId="49" fontId="73" fillId="36" borderId="10" xfId="0" applyNumberFormat="1" applyFont="1" applyFill="1" applyBorder="1" applyAlignment="1">
      <alignment horizontal="center" wrapText="1"/>
    </xf>
    <xf numFmtId="2" fontId="63" fillId="34" borderId="0" xfId="0" applyNumberFormat="1" applyFont="1" applyFill="1" applyAlignment="1">
      <alignment wrapText="1"/>
    </xf>
    <xf numFmtId="49" fontId="75" fillId="0" borderId="19" xfId="0" applyNumberFormat="1" applyFont="1" applyBorder="1" applyAlignment="1">
      <alignment horizontal="center" vertical="center" wrapText="1"/>
    </xf>
    <xf numFmtId="49" fontId="73" fillId="34" borderId="19" xfId="0" applyNumberFormat="1" applyFont="1" applyFill="1" applyBorder="1" applyAlignment="1">
      <alignment wrapText="1"/>
    </xf>
    <xf numFmtId="4" fontId="75" fillId="34" borderId="19" xfId="0" applyNumberFormat="1" applyFont="1" applyFill="1" applyBorder="1" applyAlignment="1">
      <alignment wrapText="1"/>
    </xf>
    <xf numFmtId="49" fontId="22" fillId="0" borderId="19" xfId="0" applyNumberFormat="1" applyFont="1" applyBorder="1" applyAlignment="1">
      <alignment horizontal="center"/>
    </xf>
    <xf numFmtId="49" fontId="75" fillId="37" borderId="10" xfId="0" applyNumberFormat="1" applyFont="1" applyFill="1" applyBorder="1" applyAlignment="1">
      <alignment horizontal="center" vertical="center" wrapText="1"/>
    </xf>
    <xf numFmtId="49" fontId="75" fillId="37" borderId="10" xfId="0" applyNumberFormat="1" applyFont="1" applyFill="1" applyBorder="1" applyAlignment="1">
      <alignment horizontal="center" wrapText="1"/>
    </xf>
    <xf numFmtId="4" fontId="75" fillId="37" borderId="10" xfId="0" applyNumberFormat="1" applyFont="1" applyFill="1" applyBorder="1" applyAlignment="1">
      <alignment wrapText="1"/>
    </xf>
    <xf numFmtId="49" fontId="73" fillId="37" borderId="10" xfId="0" applyNumberFormat="1" applyFont="1" applyFill="1" applyBorder="1" applyAlignment="1">
      <alignment horizontal="center" vertical="center" wrapText="1"/>
    </xf>
    <xf numFmtId="4" fontId="75" fillId="37" borderId="10" xfId="0" applyNumberFormat="1" applyFont="1" applyFill="1" applyBorder="1" applyAlignment="1">
      <alignment horizontal="right" wrapText="1"/>
    </xf>
    <xf numFmtId="49" fontId="73" fillId="0" borderId="10" xfId="0" applyNumberFormat="1" applyFont="1" applyBorder="1" applyAlignment="1">
      <alignment wrapText="1"/>
    </xf>
    <xf numFmtId="4" fontId="73" fillId="0" borderId="10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wrapText="1"/>
    </xf>
    <xf numFmtId="4" fontId="75" fillId="0" borderId="10" xfId="0" applyNumberFormat="1" applyFont="1" applyBorder="1" applyAlignment="1">
      <alignment wrapText="1"/>
    </xf>
    <xf numFmtId="4" fontId="73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49" fontId="75" fillId="34" borderId="10" xfId="0" applyNumberFormat="1" applyFont="1" applyFill="1" applyBorder="1" applyAlignment="1">
      <alignment wrapText="1"/>
    </xf>
    <xf numFmtId="4" fontId="75" fillId="34" borderId="10" xfId="0" applyNumberFormat="1" applyFont="1" applyFill="1" applyBorder="1" applyAlignment="1">
      <alignment horizontal="right" wrapText="1"/>
    </xf>
    <xf numFmtId="4" fontId="76" fillId="0" borderId="10" xfId="0" applyNumberFormat="1" applyFont="1" applyBorder="1" applyAlignment="1">
      <alignment horizontal="right" wrapText="1"/>
    </xf>
    <xf numFmtId="0" fontId="73" fillId="0" borderId="0" xfId="0" applyFont="1" applyBorder="1" applyAlignment="1">
      <alignment/>
    </xf>
    <xf numFmtId="49" fontId="73" fillId="0" borderId="0" xfId="0" applyNumberFormat="1" applyFont="1" applyAlignment="1">
      <alignment horizontal="center" wrapText="1"/>
    </xf>
    <xf numFmtId="49" fontId="73" fillId="0" borderId="13" xfId="0" applyNumberFormat="1" applyFont="1" applyBorder="1" applyAlignment="1">
      <alignment horizontal="center" wrapText="1"/>
    </xf>
    <xf numFmtId="49" fontId="73" fillId="0" borderId="0" xfId="0" applyNumberFormat="1" applyFont="1" applyBorder="1" applyAlignment="1">
      <alignment horizontal="center" wrapText="1"/>
    </xf>
    <xf numFmtId="0" fontId="73" fillId="0" borderId="0" xfId="0" applyFont="1" applyAlignment="1">
      <alignment horizontal="left" wrapText="1"/>
    </xf>
    <xf numFmtId="4" fontId="73" fillId="0" borderId="0" xfId="0" applyNumberFormat="1" applyFont="1" applyBorder="1" applyAlignment="1">
      <alignment horizontal="right" wrapText="1"/>
    </xf>
    <xf numFmtId="49" fontId="73" fillId="0" borderId="0" xfId="0" applyNumberFormat="1" applyFont="1" applyBorder="1" applyAlignment="1">
      <alignment wrapText="1"/>
    </xf>
    <xf numFmtId="4" fontId="73" fillId="0" borderId="15" xfId="0" applyNumberFormat="1" applyFont="1" applyBorder="1" applyAlignment="1">
      <alignment horizontal="right" wrapText="1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77" fillId="0" borderId="19" xfId="0" applyFont="1" applyBorder="1" applyAlignment="1">
      <alignment vertical="top" wrapText="1"/>
    </xf>
    <xf numFmtId="49" fontId="65" fillId="0" borderId="19" xfId="0" applyNumberFormat="1" applyFont="1" applyBorder="1" applyAlignment="1">
      <alignment horizontal="center" vertical="top" wrapText="1"/>
    </xf>
    <xf numFmtId="49" fontId="63" fillId="0" borderId="19" xfId="0" applyNumberFormat="1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166" fontId="63" fillId="0" borderId="19" xfId="0" applyNumberFormat="1" applyFont="1" applyBorder="1" applyAlignment="1">
      <alignment horizontal="center" vertical="top" wrapText="1"/>
    </xf>
    <xf numFmtId="166" fontId="63" fillId="0" borderId="19" xfId="0" applyNumberFormat="1" applyFont="1" applyBorder="1" applyAlignment="1">
      <alignment horizontal="right" vertical="top" wrapText="1"/>
    </xf>
    <xf numFmtId="0" fontId="78" fillId="0" borderId="19" xfId="0" applyFont="1" applyBorder="1" applyAlignment="1">
      <alignment vertical="top" wrapText="1"/>
    </xf>
    <xf numFmtId="164" fontId="63" fillId="0" borderId="19" xfId="0" applyNumberFormat="1" applyFont="1" applyBorder="1" applyAlignment="1">
      <alignment horizontal="center" vertical="top" wrapText="1"/>
    </xf>
    <xf numFmtId="164" fontId="63" fillId="0" borderId="19" xfId="0" applyNumberFormat="1" applyFont="1" applyBorder="1" applyAlignment="1">
      <alignment horizontal="right"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right" vertical="top" wrapText="1"/>
    </xf>
    <xf numFmtId="0" fontId="63" fillId="0" borderId="10" xfId="0" applyFont="1" applyBorder="1" applyAlignment="1">
      <alignment horizontal="center" vertical="top" wrapText="1"/>
    </xf>
    <xf numFmtId="164" fontId="64" fillId="0" borderId="10" xfId="0" applyNumberFormat="1" applyFont="1" applyBorder="1" applyAlignment="1">
      <alignment vertical="top" wrapText="1"/>
    </xf>
    <xf numFmtId="164" fontId="64" fillId="0" borderId="10" xfId="0" applyNumberFormat="1" applyFont="1" applyBorder="1" applyAlignment="1">
      <alignment horizontal="right" vertical="top" wrapText="1"/>
    </xf>
    <xf numFmtId="0" fontId="67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0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wrapText="1"/>
    </xf>
    <xf numFmtId="0" fontId="63" fillId="0" borderId="0" xfId="0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49" fontId="73" fillId="0" borderId="0" xfId="0" applyNumberFormat="1" applyFont="1" applyAlignment="1" applyProtection="1">
      <alignment horizontal="center" wrapText="1"/>
      <protection locked="0"/>
    </xf>
    <xf numFmtId="49" fontId="73" fillId="0" borderId="13" xfId="0" applyNumberFormat="1" applyFont="1" applyBorder="1" applyAlignment="1" applyProtection="1">
      <alignment horizontal="center" wrapText="1"/>
      <protection locked="0"/>
    </xf>
    <xf numFmtId="0" fontId="73" fillId="0" borderId="0" xfId="0" applyFont="1" applyBorder="1" applyAlignment="1" applyProtection="1">
      <alignment wrapText="1"/>
      <protection locked="0"/>
    </xf>
    <xf numFmtId="0" fontId="73" fillId="0" borderId="0" xfId="0" applyFont="1" applyAlignment="1" applyProtection="1">
      <alignment horizontal="left" wrapText="1"/>
      <protection locked="0"/>
    </xf>
    <xf numFmtId="0" fontId="75" fillId="0" borderId="0" xfId="0" applyFont="1" applyAlignment="1" applyProtection="1">
      <alignment horizontal="center" wrapText="1"/>
      <protection locked="0"/>
    </xf>
    <xf numFmtId="49" fontId="73" fillId="0" borderId="15" xfId="0" applyNumberFormat="1" applyFont="1" applyBorder="1" applyAlignment="1" applyProtection="1">
      <alignment horizontal="center" wrapText="1"/>
      <protection locked="0"/>
    </xf>
    <xf numFmtId="49" fontId="73" fillId="0" borderId="0" xfId="0" applyNumberFormat="1" applyFont="1" applyBorder="1" applyAlignment="1" applyProtection="1">
      <alignment horizontal="center" wrapText="1"/>
      <protection locked="0"/>
    </xf>
    <xf numFmtId="0" fontId="73" fillId="0" borderId="0" xfId="0" applyFont="1" applyAlignment="1" applyProtection="1">
      <alignment wrapText="1"/>
      <protection locked="0"/>
    </xf>
    <xf numFmtId="49" fontId="73" fillId="0" borderId="0" xfId="0" applyNumberFormat="1" applyFont="1" applyBorder="1" applyAlignment="1" applyProtection="1">
      <alignment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3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3" fontId="63" fillId="0" borderId="14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49" fontId="67" fillId="33" borderId="10" xfId="0" applyNumberFormat="1" applyFont="1" applyFill="1" applyBorder="1" applyAlignment="1" applyProtection="1">
      <alignment horizontal="center" wrapText="1"/>
      <protection locked="0"/>
    </xf>
    <xf numFmtId="49" fontId="67" fillId="33" borderId="20" xfId="0" applyNumberFormat="1" applyFont="1" applyFill="1" applyBorder="1" applyAlignment="1" applyProtection="1">
      <alignment horizontal="center" wrapText="1"/>
      <protection locked="0"/>
    </xf>
    <xf numFmtId="0" fontId="72" fillId="0" borderId="10" xfId="0" applyFont="1" applyBorder="1" applyAlignment="1" applyProtection="1">
      <alignment wrapText="1"/>
      <protection locked="0"/>
    </xf>
    <xf numFmtId="49" fontId="63" fillId="0" borderId="20" xfId="0" applyNumberFormat="1" applyFont="1" applyBorder="1" applyAlignment="1" applyProtection="1">
      <alignment horizontal="center" wrapText="1"/>
      <protection locked="0"/>
    </xf>
    <xf numFmtId="0" fontId="66" fillId="0" borderId="10" xfId="0" applyFont="1" applyBorder="1" applyAlignment="1" applyProtection="1">
      <alignment wrapText="1"/>
      <protection locked="0"/>
    </xf>
    <xf numFmtId="4" fontId="63" fillId="0" borderId="20" xfId="0" applyNumberFormat="1" applyFont="1" applyBorder="1" applyAlignment="1" applyProtection="1">
      <alignment horizontal="center" wrapText="1"/>
      <protection locked="0"/>
    </xf>
    <xf numFmtId="0" fontId="66" fillId="0" borderId="10" xfId="0" applyFont="1" applyBorder="1" applyAlignment="1" applyProtection="1">
      <alignment horizontal="left" vertical="center" wrapText="1"/>
      <protection locked="0"/>
    </xf>
    <xf numFmtId="0" fontId="63" fillId="35" borderId="10" xfId="0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 applyProtection="1">
      <alignment horizontal="left" wrapText="1"/>
      <protection locked="0"/>
    </xf>
    <xf numFmtId="0" fontId="66" fillId="0" borderId="10" xfId="0" applyFont="1" applyBorder="1" applyAlignment="1" applyProtection="1">
      <alignment horizontal="left" wrapText="1"/>
      <protection locked="0"/>
    </xf>
    <xf numFmtId="49" fontId="63" fillId="0" borderId="10" xfId="0" applyNumberFormat="1" applyFont="1" applyBorder="1" applyAlignment="1" applyProtection="1">
      <alignment horizontal="center" wrapText="1"/>
      <protection locked="0"/>
    </xf>
    <xf numFmtId="0" fontId="83" fillId="0" borderId="10" xfId="0" applyFont="1" applyBorder="1" applyAlignment="1" applyProtection="1">
      <alignment horizontal="left" wrapText="1"/>
      <protection locked="0"/>
    </xf>
    <xf numFmtId="0" fontId="66" fillId="34" borderId="10" xfId="0" applyFont="1" applyFill="1" applyBorder="1" applyAlignment="1" applyProtection="1">
      <alignment horizontal="left" wrapText="1"/>
      <protection locked="0"/>
    </xf>
    <xf numFmtId="49" fontId="63" fillId="34" borderId="10" xfId="0" applyNumberFormat="1" applyFont="1" applyFill="1" applyBorder="1" applyAlignment="1" applyProtection="1">
      <alignment horizontal="center" wrapText="1"/>
      <protection locked="0"/>
    </xf>
    <xf numFmtId="0" fontId="72" fillId="0" borderId="0" xfId="0" applyFont="1" applyBorder="1" applyAlignment="1" applyProtection="1">
      <alignment horizontal="center" wrapText="1"/>
      <protection locked="0"/>
    </xf>
    <xf numFmtId="49" fontId="63" fillId="0" borderId="13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center" vertical="center" wrapText="1"/>
      <protection locked="0"/>
    </xf>
    <xf numFmtId="4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center" wrapText="1"/>
      <protection locked="0"/>
    </xf>
    <xf numFmtId="4" fontId="63" fillId="0" borderId="10" xfId="0" applyNumberFormat="1" applyFont="1" applyBorder="1" applyAlignment="1" applyProtection="1">
      <alignment horizontal="center" wrapText="1"/>
      <protection locked="0"/>
    </xf>
    <xf numFmtId="3" fontId="65" fillId="0" borderId="13" xfId="0" applyNumberFormat="1" applyFont="1" applyBorder="1" applyAlignment="1" applyProtection="1">
      <alignment horizontal="center" wrapText="1"/>
      <protection locked="0"/>
    </xf>
    <xf numFmtId="49" fontId="63" fillId="0" borderId="15" xfId="0" applyNumberFormat="1" applyFont="1" applyBorder="1" applyAlignment="1" applyProtection="1">
      <alignment horizontal="center" wrapText="1"/>
      <protection locked="0"/>
    </xf>
    <xf numFmtId="3" fontId="63" fillId="0" borderId="13" xfId="0" applyNumberFormat="1" applyFont="1" applyBorder="1" applyAlignment="1" applyProtection="1">
      <alignment horizontal="center" wrapText="1"/>
      <protection locked="0"/>
    </xf>
    <xf numFmtId="3" fontId="63" fillId="0" borderId="15" xfId="0" applyNumberFormat="1" applyFont="1" applyBorder="1" applyAlignment="1" applyProtection="1">
      <alignment horizontal="center" wrapText="1"/>
      <protection locked="0"/>
    </xf>
    <xf numFmtId="49" fontId="65" fillId="0" borderId="13" xfId="0" applyNumberFormat="1" applyFont="1" applyBorder="1" applyAlignment="1" applyProtection="1">
      <alignment horizontal="center" vertical="center" wrapText="1"/>
      <protection locked="0"/>
    </xf>
    <xf numFmtId="49" fontId="63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67" fillId="0" borderId="1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wrapText="1"/>
    </xf>
    <xf numFmtId="0" fontId="73" fillId="36" borderId="10" xfId="0" applyFont="1" applyFill="1" applyBorder="1" applyAlignment="1">
      <alignment horizontal="left" wrapText="1"/>
    </xf>
    <xf numFmtId="0" fontId="75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49" fontId="22" fillId="0" borderId="10" xfId="53" applyNumberFormat="1" applyFont="1" applyBorder="1" applyAlignment="1">
      <alignment horizontal="left" vertical="center" wrapText="1"/>
      <protection/>
    </xf>
    <xf numFmtId="49" fontId="24" fillId="0" borderId="10" xfId="53" applyNumberFormat="1" applyFont="1" applyBorder="1" applyAlignment="1">
      <alignment horizontal="left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left" wrapText="1"/>
    </xf>
    <xf numFmtId="49" fontId="22" fillId="37" borderId="10" xfId="53" applyNumberFormat="1" applyFont="1" applyFill="1" applyBorder="1" applyAlignment="1">
      <alignment horizontal="left" vertical="center" wrapText="1"/>
      <protection/>
    </xf>
    <xf numFmtId="49" fontId="24" fillId="37" borderId="10" xfId="53" applyNumberFormat="1" applyFont="1" applyFill="1" applyBorder="1" applyAlignment="1">
      <alignment horizontal="left" vertical="center" wrapText="1"/>
      <protection/>
    </xf>
    <xf numFmtId="49" fontId="25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53" applyNumberFormat="1" applyFont="1" applyBorder="1" applyAlignment="1">
      <alignment horizontal="center" vertical="center" wrapText="1"/>
      <protection/>
    </xf>
    <xf numFmtId="49" fontId="73" fillId="0" borderId="10" xfId="0" applyNumberFormat="1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4" fontId="85" fillId="0" borderId="18" xfId="0" applyNumberFormat="1" applyFont="1" applyBorder="1" applyAlignment="1">
      <alignment horizontal="center" wrapText="1"/>
    </xf>
    <xf numFmtId="4" fontId="8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76" fillId="0" borderId="18" xfId="0" applyNumberFormat="1" applyFont="1" applyBorder="1" applyAlignment="1">
      <alignment horizontal="center" wrapText="1"/>
    </xf>
    <xf numFmtId="49" fontId="73" fillId="0" borderId="13" xfId="0" applyNumberFormat="1" applyFont="1" applyBorder="1" applyAlignment="1">
      <alignment horizontal="center" wrapText="1"/>
    </xf>
    <xf numFmtId="49" fontId="76" fillId="0" borderId="13" xfId="0" applyNumberFormat="1" applyFont="1" applyBorder="1" applyAlignment="1">
      <alignment horizontal="left" vertical="center" wrapText="1"/>
    </xf>
    <xf numFmtId="49" fontId="73" fillId="0" borderId="15" xfId="0" applyNumberFormat="1" applyFont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justify" vertical="center"/>
    </xf>
    <xf numFmtId="0" fontId="67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horizontal="center" wrapText="1"/>
      <protection locked="0"/>
    </xf>
    <xf numFmtId="0" fontId="73" fillId="0" borderId="13" xfId="0" applyFont="1" applyBorder="1" applyAlignment="1" applyProtection="1">
      <alignment horizontal="center" wrapText="1"/>
      <protection locked="0"/>
    </xf>
    <xf numFmtId="0" fontId="81" fillId="0" borderId="15" xfId="0" applyFont="1" applyBorder="1" applyAlignment="1" applyProtection="1">
      <alignment horizontal="center" wrapText="1"/>
      <protection locked="0"/>
    </xf>
    <xf numFmtId="0" fontId="81" fillId="0" borderId="0" xfId="0" applyFont="1" applyBorder="1" applyAlignment="1" applyProtection="1">
      <alignment horizontal="center" wrapText="1"/>
      <protection locked="0"/>
    </xf>
    <xf numFmtId="49" fontId="73" fillId="0" borderId="13" xfId="0" applyNumberFormat="1" applyFont="1" applyBorder="1" applyAlignment="1" applyProtection="1">
      <alignment horizontal="center" wrapText="1"/>
      <protection locked="0"/>
    </xf>
    <xf numFmtId="0" fontId="73" fillId="0" borderId="13" xfId="0" applyFont="1" applyBorder="1" applyAlignment="1" applyProtection="1">
      <alignment horizontal="center" vertical="center" wrapText="1"/>
      <protection locked="0"/>
    </xf>
    <xf numFmtId="49" fontId="73" fillId="0" borderId="0" xfId="0" applyNumberFormat="1" applyFont="1" applyBorder="1" applyAlignment="1" applyProtection="1">
      <alignment horizontal="center" wrapText="1"/>
      <protection locked="0"/>
    </xf>
    <xf numFmtId="49" fontId="73" fillId="0" borderId="0" xfId="0" applyNumberFormat="1" applyFont="1" applyBorder="1" applyAlignment="1" applyProtection="1">
      <alignment horizontal="left" wrapText="1"/>
      <protection locked="0"/>
    </xf>
    <xf numFmtId="0" fontId="81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E6B9B8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CCFFCC"/>
      <rgbColor rgb="00F4F48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204"/>
  <sheetViews>
    <sheetView tabSelected="1" zoomScale="102" zoomScaleNormal="102" workbookViewId="0" topLeftCell="A1">
      <selection activeCell="H141" sqref="H141"/>
    </sheetView>
  </sheetViews>
  <sheetFormatPr defaultColWidth="9.140625" defaultRowHeight="15"/>
  <cols>
    <col min="1" max="1" width="9.140625" style="31" customWidth="1"/>
    <col min="2" max="2" width="24.00390625" style="31" customWidth="1"/>
    <col min="3" max="3" width="7.00390625" style="32" customWidth="1"/>
    <col min="4" max="4" width="0.71875" style="32" customWidth="1"/>
    <col min="5" max="5" width="5.00390625" style="32" customWidth="1"/>
    <col min="6" max="6" width="3.57421875" style="32" customWidth="1"/>
    <col min="7" max="7" width="14.57421875" style="32" customWidth="1"/>
    <col min="8" max="8" width="14.7109375" style="32" customWidth="1"/>
    <col min="9" max="9" width="14.8515625" style="33" customWidth="1"/>
    <col min="10" max="10" width="13.421875" style="33" customWidth="1"/>
    <col min="11" max="11" width="14.140625" style="33" customWidth="1"/>
    <col min="12" max="12" width="13.57421875" style="32" customWidth="1"/>
    <col min="13" max="13" width="9.140625" style="32" customWidth="1"/>
    <col min="14" max="14" width="13.00390625" style="32" customWidth="1"/>
    <col min="15" max="16" width="9.140625" style="32" customWidth="1"/>
    <col min="17" max="17" width="13.28125" style="32" customWidth="1"/>
    <col min="18" max="18" width="14.28125" style="32" customWidth="1"/>
    <col min="19" max="16384" width="9.140625" style="32" customWidth="1"/>
  </cols>
  <sheetData>
    <row r="3" spans="8:11" ht="11.25" customHeight="1">
      <c r="H3" s="14"/>
      <c r="I3" s="14"/>
      <c r="J3" s="14"/>
      <c r="K3" s="14"/>
    </row>
    <row r="4" spans="1:18" ht="18.75" customHeight="1">
      <c r="A4" s="14" t="s">
        <v>0</v>
      </c>
      <c r="B4" s="14"/>
      <c r="C4" s="14"/>
      <c r="D4" s="14"/>
      <c r="E4" s="14"/>
      <c r="F4" s="14"/>
      <c r="H4" s="14"/>
      <c r="I4" s="14"/>
      <c r="J4" s="14"/>
      <c r="K4" s="14"/>
      <c r="L4" s="14"/>
      <c r="N4" s="14" t="s">
        <v>1</v>
      </c>
      <c r="O4" s="14"/>
      <c r="P4" s="14"/>
      <c r="Q4" s="14"/>
      <c r="R4" s="14"/>
    </row>
    <row r="5" spans="1:18" ht="49.5" customHeight="1">
      <c r="A5" s="14" t="s">
        <v>2</v>
      </c>
      <c r="B5" s="14"/>
      <c r="C5" s="14"/>
      <c r="D5" s="14"/>
      <c r="E5" s="14"/>
      <c r="F5" s="14"/>
      <c r="H5" s="14"/>
      <c r="I5" s="14"/>
      <c r="J5" s="14"/>
      <c r="K5" s="14"/>
      <c r="L5" s="14"/>
      <c r="N5" s="14" t="s">
        <v>3</v>
      </c>
      <c r="O5" s="14"/>
      <c r="P5" s="14"/>
      <c r="Q5" s="14"/>
      <c r="R5" s="14"/>
    </row>
    <row r="6" spans="1:18" ht="35.25" customHeight="1">
      <c r="A6" s="14" t="s">
        <v>4</v>
      </c>
      <c r="B6" s="14"/>
      <c r="C6" s="14"/>
      <c r="D6" s="14"/>
      <c r="E6" s="14"/>
      <c r="F6" s="14"/>
      <c r="H6" s="14"/>
      <c r="I6" s="14"/>
      <c r="J6" s="14"/>
      <c r="K6" s="14"/>
      <c r="L6" s="14"/>
      <c r="N6" s="14" t="s">
        <v>5</v>
      </c>
      <c r="O6" s="14"/>
      <c r="P6" s="14"/>
      <c r="Q6" s="14"/>
      <c r="R6" s="14"/>
    </row>
    <row r="7" s="32" customFormat="1" ht="15.75" customHeight="1">
      <c r="N7" s="33"/>
    </row>
    <row r="8" spans="1:18" ht="20.25" customHeight="1">
      <c r="A8" s="14" t="s">
        <v>6</v>
      </c>
      <c r="B8" s="14"/>
      <c r="C8" s="13" t="s">
        <v>7</v>
      </c>
      <c r="D8" s="13"/>
      <c r="E8" s="13"/>
      <c r="H8" s="14"/>
      <c r="I8" s="14"/>
      <c r="J8" s="14"/>
      <c r="K8" s="14"/>
      <c r="L8" s="33"/>
      <c r="N8" s="14" t="s">
        <v>6</v>
      </c>
      <c r="O8" s="14"/>
      <c r="P8" s="14"/>
      <c r="Q8" s="33"/>
      <c r="R8" s="33" t="s">
        <v>7</v>
      </c>
    </row>
    <row r="10" ht="15.75" hidden="1"/>
    <row r="11" ht="15.75" hidden="1"/>
    <row r="12" spans="1:6" ht="15.75" hidden="1">
      <c r="A12" s="12"/>
      <c r="B12" s="12"/>
      <c r="C12" s="12"/>
      <c r="D12" s="12"/>
      <c r="E12" s="12"/>
      <c r="F12" s="12"/>
    </row>
    <row r="13" ht="15.75" hidden="1"/>
    <row r="14" spans="1:5" ht="22.5" customHeight="1" hidden="1">
      <c r="A14" s="14"/>
      <c r="B14" s="14"/>
      <c r="C14" s="13"/>
      <c r="D14" s="13"/>
      <c r="E14" s="13"/>
    </row>
    <row r="15" ht="15.75" hidden="1"/>
    <row r="17" spans="2:17" ht="33" customHeight="1">
      <c r="B17" s="11" t="s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ht="18.75" customHeight="1">
      <c r="B18" s="14" t="s">
        <v>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20" spans="1:13" ht="47.25" customHeight="1">
      <c r="A20" s="10" t="s">
        <v>10</v>
      </c>
      <c r="B20" s="10"/>
      <c r="C20" s="10"/>
      <c r="D20" s="10"/>
      <c r="E20" s="10"/>
      <c r="F20" s="10"/>
      <c r="G20" s="10"/>
      <c r="H20" s="9" t="s">
        <v>11</v>
      </c>
      <c r="I20" s="9"/>
      <c r="J20" s="9"/>
      <c r="K20" s="9"/>
      <c r="L20" s="9"/>
      <c r="M20" s="9"/>
    </row>
    <row r="22" spans="1:13" ht="16.5" customHeight="1">
      <c r="A22" s="14" t="s">
        <v>12</v>
      </c>
      <c r="B22" s="14"/>
      <c r="C22" s="14"/>
      <c r="D22" s="14"/>
      <c r="E22" s="14"/>
      <c r="F22" s="14"/>
      <c r="G22" s="14"/>
      <c r="H22" s="8" t="s">
        <v>13</v>
      </c>
      <c r="I22" s="8"/>
      <c r="J22" s="8"/>
      <c r="K22" s="8"/>
      <c r="L22" s="8"/>
      <c r="M22" s="8"/>
    </row>
    <row r="23" spans="1:13" ht="42.75" customHeight="1">
      <c r="A23" s="7" t="s">
        <v>14</v>
      </c>
      <c r="B23" s="7"/>
      <c r="C23" s="8">
        <v>6162037855</v>
      </c>
      <c r="D23" s="8"/>
      <c r="E23" s="8"/>
      <c r="F23" s="8"/>
      <c r="G23" s="8"/>
      <c r="H23" s="8"/>
      <c r="I23" s="36"/>
      <c r="J23" s="32" t="s">
        <v>15</v>
      </c>
      <c r="K23" s="6">
        <v>616201001</v>
      </c>
      <c r="L23" s="6"/>
      <c r="M23" s="6"/>
    </row>
    <row r="25" spans="1:11" ht="36" customHeight="1">
      <c r="A25" s="5" t="s">
        <v>16</v>
      </c>
      <c r="B25" s="5"/>
      <c r="C25" s="5"/>
      <c r="D25" s="5"/>
      <c r="E25" s="4" t="s">
        <v>17</v>
      </c>
      <c r="F25" s="4"/>
      <c r="G25" s="4"/>
      <c r="H25" s="4"/>
      <c r="I25" s="4"/>
      <c r="J25" s="4"/>
      <c r="K25" s="37"/>
    </row>
    <row r="28" spans="1:17" ht="15.75" customHeight="1">
      <c r="A28" s="12" t="s">
        <v>18</v>
      </c>
      <c r="B28" s="12"/>
      <c r="K28" s="36"/>
      <c r="L28" s="36"/>
      <c r="M28" s="33"/>
      <c r="N28" s="36"/>
      <c r="O28" s="33"/>
      <c r="P28" s="33"/>
      <c r="Q28" s="33" t="s">
        <v>19</v>
      </c>
    </row>
    <row r="29" spans="1:17" ht="15.75" customHeight="1">
      <c r="A29" s="38"/>
      <c r="B29" s="38"/>
      <c r="J29" s="39"/>
      <c r="K29" s="35"/>
      <c r="L29" s="3"/>
      <c r="M29" s="3"/>
      <c r="N29" s="3" t="s">
        <v>20</v>
      </c>
      <c r="O29" s="3"/>
      <c r="P29" s="41"/>
      <c r="Q29" s="33"/>
    </row>
    <row r="30" spans="1:18" ht="15.75" customHeight="1">
      <c r="A30" s="38"/>
      <c r="B30" s="38"/>
      <c r="J30" s="41"/>
      <c r="K30" s="40"/>
      <c r="L30" s="40"/>
      <c r="M30" s="41"/>
      <c r="N30" s="40"/>
      <c r="O30" s="41" t="s">
        <v>21</v>
      </c>
      <c r="P30" s="41"/>
      <c r="Q30" s="2">
        <v>43159</v>
      </c>
      <c r="R30" s="2"/>
    </row>
    <row r="31" spans="1:18" ht="15.75" customHeight="1">
      <c r="A31" s="38"/>
      <c r="B31" s="38"/>
      <c r="J31" s="41"/>
      <c r="K31" s="40"/>
      <c r="L31" s="40"/>
      <c r="M31" s="41"/>
      <c r="N31" s="40"/>
      <c r="O31" s="41"/>
      <c r="P31" s="41"/>
      <c r="Q31" s="1"/>
      <c r="R31" s="1"/>
    </row>
    <row r="32" spans="1:18" ht="15.75" customHeight="1">
      <c r="A32" s="38"/>
      <c r="B32" s="38"/>
      <c r="J32" s="41"/>
      <c r="K32" s="40"/>
      <c r="L32" s="40"/>
      <c r="M32" s="40"/>
      <c r="N32" s="40"/>
      <c r="O32" s="41"/>
      <c r="P32" s="41"/>
      <c r="Q32" s="1"/>
      <c r="R32" s="1"/>
    </row>
    <row r="33" spans="1:18" ht="15.75" customHeight="1">
      <c r="A33" s="38"/>
      <c r="B33" s="38"/>
      <c r="H33" s="43"/>
      <c r="J33" s="41"/>
      <c r="K33" s="40"/>
      <c r="L33" s="3"/>
      <c r="M33" s="3"/>
      <c r="N33" s="30" t="s">
        <v>22</v>
      </c>
      <c r="O33" s="30"/>
      <c r="P33" s="44"/>
      <c r="Q33" s="29">
        <v>34126043</v>
      </c>
      <c r="R33" s="29"/>
    </row>
    <row r="34" spans="1:18" ht="15.75" customHeight="1">
      <c r="A34" s="38"/>
      <c r="B34" s="38"/>
      <c r="H34" s="43"/>
      <c r="I34" s="39"/>
      <c r="J34" s="41"/>
      <c r="K34" s="40"/>
      <c r="L34" s="40"/>
      <c r="M34" s="40"/>
      <c r="N34" s="40"/>
      <c r="O34" s="41"/>
      <c r="P34" s="41"/>
      <c r="Q34" s="1"/>
      <c r="R34" s="1"/>
    </row>
    <row r="35" spans="1:18" ht="15.75" customHeight="1">
      <c r="A35" s="38"/>
      <c r="B35" s="38"/>
      <c r="H35" s="43"/>
      <c r="I35" s="39"/>
      <c r="J35" s="41"/>
      <c r="K35" s="40"/>
      <c r="L35" s="40"/>
      <c r="M35" s="40"/>
      <c r="N35" s="40"/>
      <c r="O35" s="41"/>
      <c r="P35" s="41"/>
      <c r="Q35" s="1"/>
      <c r="R35" s="1"/>
    </row>
    <row r="36" spans="1:18" ht="15.75" customHeight="1">
      <c r="A36" s="38"/>
      <c r="B36" s="38"/>
      <c r="H36" s="43"/>
      <c r="I36" s="39"/>
      <c r="J36" s="41"/>
      <c r="K36" s="40"/>
      <c r="L36" s="40"/>
      <c r="M36" s="40"/>
      <c r="N36" s="40"/>
      <c r="O36" s="41"/>
      <c r="P36" s="41"/>
      <c r="Q36" s="1"/>
      <c r="R36" s="1"/>
    </row>
    <row r="37" spans="10:18" ht="15.75">
      <c r="J37" s="41"/>
      <c r="K37" s="40"/>
      <c r="L37" s="40"/>
      <c r="M37" s="40"/>
      <c r="N37" s="40"/>
      <c r="O37" s="41"/>
      <c r="P37" s="41"/>
      <c r="Q37" s="1"/>
      <c r="R37" s="1"/>
    </row>
    <row r="38" spans="10:18" ht="15.75" customHeight="1">
      <c r="J38" s="41"/>
      <c r="K38" s="40"/>
      <c r="L38" s="3"/>
      <c r="M38" s="3"/>
      <c r="N38" s="30" t="s">
        <v>23</v>
      </c>
      <c r="O38" s="30"/>
      <c r="P38" s="44"/>
      <c r="Q38" s="1">
        <v>383</v>
      </c>
      <c r="R38" s="1"/>
    </row>
    <row r="39" spans="10:18" ht="15.75" customHeight="1">
      <c r="J39" s="41"/>
      <c r="K39" s="40"/>
      <c r="L39" s="40"/>
      <c r="M39" s="40"/>
      <c r="N39" s="41"/>
      <c r="O39" s="40"/>
      <c r="P39" s="40"/>
      <c r="Q39" s="35"/>
      <c r="R39" s="35"/>
    </row>
    <row r="40" spans="10:18" ht="15.75" customHeight="1">
      <c r="J40" s="41"/>
      <c r="K40" s="40"/>
      <c r="L40" s="40"/>
      <c r="M40" s="40"/>
      <c r="N40" s="41"/>
      <c r="O40" s="40"/>
      <c r="P40" s="40"/>
      <c r="Q40" s="35"/>
      <c r="R40" s="35"/>
    </row>
    <row r="41" spans="10:18" ht="15.75" customHeight="1">
      <c r="J41" s="41"/>
      <c r="K41" s="40"/>
      <c r="L41" s="40"/>
      <c r="M41" s="40"/>
      <c r="N41" s="41"/>
      <c r="O41" s="40"/>
      <c r="P41" s="40"/>
      <c r="Q41" s="35"/>
      <c r="R41" s="35"/>
    </row>
    <row r="42" spans="1:11" ht="25.5" customHeight="1">
      <c r="A42" s="14" t="s">
        <v>24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36" customHeight="1">
      <c r="A43" s="5" t="s">
        <v>25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42" customHeight="1">
      <c r="A44" s="28" t="s">
        <v>26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1" ht="29.25" customHeight="1">
      <c r="A45" s="5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0.5" customHeight="1">
      <c r="A46" s="28" t="s">
        <v>28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77.25" customHeight="1">
      <c r="A47" s="5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7.5" customHeight="1">
      <c r="A48" s="28" t="s">
        <v>30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29.25" customHeight="1">
      <c r="A49" s="14" t="s">
        <v>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26.25" customHeight="1">
      <c r="A50" s="27" t="s">
        <v>32</v>
      </c>
      <c r="B50" s="27"/>
      <c r="C50" s="27"/>
      <c r="D50" s="27"/>
      <c r="E50" s="27"/>
      <c r="F50" s="27"/>
      <c r="G50" s="27"/>
      <c r="H50" s="27"/>
      <c r="I50" s="27"/>
      <c r="J50" s="27"/>
      <c r="K50" s="42" t="s">
        <v>33</v>
      </c>
    </row>
    <row r="51" spans="1:11" ht="30" customHeight="1">
      <c r="A51" s="26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46">
        <f>SUM(K53+K54+K55+K56+K57)</f>
        <v>3624599.52</v>
      </c>
    </row>
    <row r="52" spans="1:11" ht="15.75" customHeight="1">
      <c r="A52" s="27" t="s">
        <v>35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63" customHeight="1">
      <c r="A53" s="25" t="s">
        <v>36</v>
      </c>
      <c r="B53" s="25"/>
      <c r="C53" s="25"/>
      <c r="D53" s="25"/>
      <c r="E53" s="25"/>
      <c r="F53" s="25"/>
      <c r="G53" s="25"/>
      <c r="H53" s="25"/>
      <c r="I53" s="25"/>
      <c r="J53" s="25"/>
      <c r="K53" s="47">
        <v>2267135.42</v>
      </c>
    </row>
    <row r="54" spans="1:11" ht="39.75" customHeight="1">
      <c r="A54" s="24" t="s">
        <v>37</v>
      </c>
      <c r="B54" s="24"/>
      <c r="C54" s="24"/>
      <c r="D54" s="24"/>
      <c r="E54" s="24"/>
      <c r="F54" s="24"/>
      <c r="G54" s="24"/>
      <c r="H54" s="24"/>
      <c r="I54" s="24"/>
      <c r="J54" s="24"/>
      <c r="K54" s="48"/>
    </row>
    <row r="55" spans="1:11" ht="21.75" customHeight="1">
      <c r="A55" s="25" t="s">
        <v>38</v>
      </c>
      <c r="B55" s="25"/>
      <c r="C55" s="25"/>
      <c r="D55" s="25"/>
      <c r="E55" s="25"/>
      <c r="F55" s="25"/>
      <c r="G55" s="25"/>
      <c r="H55" s="25"/>
      <c r="I55" s="25"/>
      <c r="J55" s="25"/>
      <c r="K55" s="47">
        <v>578772.31</v>
      </c>
    </row>
    <row r="56" spans="1:11" ht="15.75" customHeight="1">
      <c r="A56" s="25" t="s">
        <v>39</v>
      </c>
      <c r="B56" s="25"/>
      <c r="C56" s="25"/>
      <c r="D56" s="25"/>
      <c r="E56" s="25"/>
      <c r="F56" s="25"/>
      <c r="G56" s="25"/>
      <c r="H56" s="25"/>
      <c r="I56" s="25"/>
      <c r="J56" s="25"/>
      <c r="K56" s="47">
        <v>775191.79</v>
      </c>
    </row>
    <row r="57" spans="1:11" ht="55.5" customHeight="1">
      <c r="A57" s="25" t="s">
        <v>40</v>
      </c>
      <c r="B57" s="25"/>
      <c r="C57" s="25"/>
      <c r="D57" s="25"/>
      <c r="E57" s="25"/>
      <c r="F57" s="25"/>
      <c r="G57" s="25"/>
      <c r="H57" s="25"/>
      <c r="I57" s="25"/>
      <c r="J57" s="25"/>
      <c r="K57" s="47">
        <v>3500</v>
      </c>
    </row>
    <row r="58" spans="1:11" ht="15.75" customHeight="1">
      <c r="A58" s="25" t="s">
        <v>41</v>
      </c>
      <c r="B58" s="25"/>
      <c r="C58" s="25"/>
      <c r="D58" s="25"/>
      <c r="E58" s="25"/>
      <c r="F58" s="25"/>
      <c r="G58" s="25"/>
      <c r="H58" s="25"/>
      <c r="I58" s="25"/>
      <c r="J58" s="25"/>
      <c r="K58" s="47">
        <v>0</v>
      </c>
    </row>
    <row r="59" spans="1:11" ht="15.75" customHeight="1">
      <c r="A59" s="25" t="s">
        <v>42</v>
      </c>
      <c r="B59" s="25"/>
      <c r="C59" s="25"/>
      <c r="D59" s="25"/>
      <c r="E59" s="25"/>
      <c r="F59" s="25"/>
      <c r="G59" s="25"/>
      <c r="H59" s="25"/>
      <c r="I59" s="25"/>
      <c r="J59" s="25"/>
      <c r="K59" s="47">
        <v>72870.2</v>
      </c>
    </row>
    <row r="60" spans="1:11" ht="22.5" customHeight="1">
      <c r="A60" s="26" t="s">
        <v>43</v>
      </c>
      <c r="B60" s="26"/>
      <c r="C60" s="26"/>
      <c r="D60" s="26"/>
      <c r="E60" s="26"/>
      <c r="F60" s="26"/>
      <c r="G60" s="26"/>
      <c r="H60" s="26"/>
      <c r="I60" s="26"/>
      <c r="J60" s="26"/>
      <c r="K60" s="49"/>
    </row>
    <row r="61" spans="1:11" ht="15.75" customHeight="1">
      <c r="A61" s="27" t="s">
        <v>35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5.75" customHeight="1">
      <c r="A62" s="23" t="s">
        <v>44</v>
      </c>
      <c r="B62" s="23"/>
      <c r="C62" s="23"/>
      <c r="D62" s="23"/>
      <c r="E62" s="23"/>
      <c r="F62" s="23"/>
      <c r="G62" s="23"/>
      <c r="H62" s="23"/>
      <c r="I62" s="23"/>
      <c r="J62" s="23"/>
      <c r="K62" s="49"/>
    </row>
    <row r="63" spans="1:11" ht="15.75" customHeight="1">
      <c r="A63" s="23" t="s">
        <v>45</v>
      </c>
      <c r="B63" s="23"/>
      <c r="C63" s="23"/>
      <c r="D63" s="23"/>
      <c r="E63" s="23"/>
      <c r="F63" s="23"/>
      <c r="G63" s="23"/>
      <c r="H63" s="23"/>
      <c r="I63" s="23"/>
      <c r="J63" s="23"/>
      <c r="K63" s="49"/>
    </row>
    <row r="64" spans="1:11" ht="23.25" customHeight="1">
      <c r="A64" s="26" t="s">
        <v>46</v>
      </c>
      <c r="B64" s="26"/>
      <c r="C64" s="26"/>
      <c r="D64" s="26"/>
      <c r="E64" s="26"/>
      <c r="F64" s="26"/>
      <c r="G64" s="26"/>
      <c r="H64" s="26"/>
      <c r="I64" s="26"/>
      <c r="J64" s="26"/>
      <c r="K64" s="49"/>
    </row>
    <row r="65" spans="1:11" ht="15.75" customHeight="1">
      <c r="A65" s="27" t="s">
        <v>35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5.75" customHeight="1">
      <c r="A66" s="23" t="s">
        <v>47</v>
      </c>
      <c r="B66" s="23"/>
      <c r="C66" s="23"/>
      <c r="D66" s="23"/>
      <c r="E66" s="23"/>
      <c r="F66" s="23"/>
      <c r="G66" s="23"/>
      <c r="H66" s="23"/>
      <c r="I66" s="23"/>
      <c r="J66" s="23"/>
      <c r="K66" s="50"/>
    </row>
    <row r="67" spans="1:11" ht="21" customHeight="1">
      <c r="A67" s="22" t="s">
        <v>48</v>
      </c>
      <c r="B67" s="22"/>
      <c r="C67" s="22"/>
      <c r="D67" s="22"/>
      <c r="E67" s="22"/>
      <c r="F67" s="22"/>
      <c r="G67" s="22"/>
      <c r="H67" s="22"/>
      <c r="I67" s="22"/>
      <c r="J67" s="22"/>
      <c r="K67" s="50"/>
    </row>
    <row r="68" spans="1:11" ht="21.75" customHeight="1">
      <c r="A68" s="22" t="s">
        <v>49</v>
      </c>
      <c r="B68" s="22"/>
      <c r="C68" s="22"/>
      <c r="D68" s="22"/>
      <c r="E68" s="22"/>
      <c r="F68" s="22"/>
      <c r="G68" s="22"/>
      <c r="H68" s="22"/>
      <c r="I68" s="22"/>
      <c r="J68" s="22"/>
      <c r="K68" s="50"/>
    </row>
    <row r="69" spans="1:11" ht="22.5" customHeight="1">
      <c r="A69" s="21" t="s">
        <v>50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0" ht="29.25" customHeight="1">
      <c r="A70" s="27" t="s">
        <v>51</v>
      </c>
      <c r="B70" s="27"/>
      <c r="C70" s="27"/>
      <c r="D70" s="27"/>
      <c r="E70" s="27" t="s">
        <v>52</v>
      </c>
      <c r="F70" s="27"/>
      <c r="G70" s="51" t="s">
        <v>53</v>
      </c>
      <c r="H70" s="45" t="s">
        <v>54</v>
      </c>
      <c r="I70" s="42" t="s">
        <v>55</v>
      </c>
      <c r="J70" s="42" t="s">
        <v>56</v>
      </c>
    </row>
    <row r="71" spans="1:10" ht="46.5" customHeight="1">
      <c r="A71" s="20" t="s">
        <v>57</v>
      </c>
      <c r="B71" s="20"/>
      <c r="C71" s="20"/>
      <c r="D71" s="20"/>
      <c r="E71" s="27" t="s">
        <v>58</v>
      </c>
      <c r="F71" s="27"/>
      <c r="G71" s="51"/>
      <c r="H71" s="52"/>
      <c r="I71" s="53"/>
      <c r="J71" s="53"/>
    </row>
    <row r="72" spans="1:10" ht="15.75" customHeight="1">
      <c r="A72" s="22" t="s">
        <v>59</v>
      </c>
      <c r="B72" s="22"/>
      <c r="C72" s="22"/>
      <c r="D72" s="22"/>
      <c r="E72" s="27" t="s">
        <v>58</v>
      </c>
      <c r="F72" s="27"/>
      <c r="G72" s="51"/>
      <c r="H72" s="52"/>
      <c r="I72" s="53"/>
      <c r="J72" s="53"/>
    </row>
    <row r="73" spans="1:10" ht="15.75" customHeight="1">
      <c r="A73" s="22" t="s">
        <v>60</v>
      </c>
      <c r="B73" s="22"/>
      <c r="C73" s="22"/>
      <c r="D73" s="22"/>
      <c r="E73" s="27" t="s">
        <v>58</v>
      </c>
      <c r="F73" s="27"/>
      <c r="G73" s="51"/>
      <c r="H73" s="52"/>
      <c r="I73" s="53"/>
      <c r="J73" s="53"/>
    </row>
    <row r="74" spans="1:10" ht="15.75" customHeight="1">
      <c r="A74" s="22" t="s">
        <v>61</v>
      </c>
      <c r="B74" s="22"/>
      <c r="C74" s="22"/>
      <c r="D74" s="22"/>
      <c r="E74" s="27" t="s">
        <v>58</v>
      </c>
      <c r="F74" s="27"/>
      <c r="G74" s="51"/>
      <c r="H74" s="52"/>
      <c r="I74" s="53"/>
      <c r="J74" s="53"/>
    </row>
    <row r="75" spans="1:10" ht="47.25" customHeight="1">
      <c r="A75" s="20" t="s">
        <v>62</v>
      </c>
      <c r="B75" s="20"/>
      <c r="C75" s="20"/>
      <c r="D75" s="20"/>
      <c r="E75" s="27" t="s">
        <v>58</v>
      </c>
      <c r="F75" s="27"/>
      <c r="G75" s="54">
        <v>3238</v>
      </c>
      <c r="H75" s="55">
        <v>3238</v>
      </c>
      <c r="I75" s="56">
        <v>3238</v>
      </c>
      <c r="J75" s="56">
        <v>3238</v>
      </c>
    </row>
    <row r="76" spans="1:10" ht="33.75" customHeight="1">
      <c r="A76" s="20" t="s">
        <v>63</v>
      </c>
      <c r="B76" s="20"/>
      <c r="C76" s="20"/>
      <c r="D76" s="20"/>
      <c r="E76" s="27" t="s">
        <v>58</v>
      </c>
      <c r="F76" s="27"/>
      <c r="G76" s="51"/>
      <c r="H76" s="52"/>
      <c r="I76" s="53"/>
      <c r="J76" s="53"/>
    </row>
    <row r="77" spans="1:10" ht="49.5" customHeight="1">
      <c r="A77" s="20" t="s">
        <v>64</v>
      </c>
      <c r="B77" s="20"/>
      <c r="C77" s="20"/>
      <c r="D77" s="20"/>
      <c r="E77" s="27" t="s">
        <v>58</v>
      </c>
      <c r="F77" s="27"/>
      <c r="G77" s="51"/>
      <c r="H77" s="52"/>
      <c r="I77" s="53"/>
      <c r="J77" s="53"/>
    </row>
    <row r="78" spans="1:10" ht="29.25" customHeight="1">
      <c r="A78" s="20" t="s">
        <v>65</v>
      </c>
      <c r="B78" s="20"/>
      <c r="C78" s="20"/>
      <c r="D78" s="20"/>
      <c r="E78" s="27" t="s">
        <v>58</v>
      </c>
      <c r="F78" s="27"/>
      <c r="G78" s="57">
        <f>SUM(G79:G81)</f>
        <v>116</v>
      </c>
      <c r="H78" s="57">
        <f>SUM(H79:H81)</f>
        <v>116</v>
      </c>
      <c r="I78" s="57">
        <f>SUM(I79:I81)</f>
        <v>116</v>
      </c>
      <c r="J78" s="57">
        <f>SUM(J79:J81)</f>
        <v>116</v>
      </c>
    </row>
    <row r="79" spans="1:10" ht="15" customHeight="1">
      <c r="A79" s="19" t="s">
        <v>66</v>
      </c>
      <c r="B79" s="19"/>
      <c r="C79" s="19"/>
      <c r="D79" s="19"/>
      <c r="E79" s="27" t="s">
        <v>58</v>
      </c>
      <c r="F79" s="27"/>
      <c r="G79" s="57">
        <v>12</v>
      </c>
      <c r="H79" s="55">
        <v>12</v>
      </c>
      <c r="I79" s="55">
        <v>12</v>
      </c>
      <c r="J79" s="55">
        <v>12</v>
      </c>
    </row>
    <row r="80" spans="1:10" ht="15" customHeight="1">
      <c r="A80" s="19" t="s">
        <v>67</v>
      </c>
      <c r="B80" s="19"/>
      <c r="C80" s="19"/>
      <c r="D80" s="19"/>
      <c r="E80" s="27" t="s">
        <v>58</v>
      </c>
      <c r="F80" s="27"/>
      <c r="G80" s="57">
        <v>17</v>
      </c>
      <c r="H80" s="55">
        <v>17</v>
      </c>
      <c r="I80" s="55">
        <v>17</v>
      </c>
      <c r="J80" s="55">
        <v>17</v>
      </c>
    </row>
    <row r="81" spans="1:10" ht="16.5" customHeight="1">
      <c r="A81" s="19" t="s">
        <v>68</v>
      </c>
      <c r="B81" s="19"/>
      <c r="C81" s="19"/>
      <c r="D81" s="19"/>
      <c r="E81" s="27" t="s">
        <v>58</v>
      </c>
      <c r="F81" s="27"/>
      <c r="G81" s="57">
        <v>87</v>
      </c>
      <c r="H81" s="55">
        <v>87</v>
      </c>
      <c r="I81" s="55">
        <v>87</v>
      </c>
      <c r="J81" s="55">
        <v>87</v>
      </c>
    </row>
    <row r="82" spans="1:10" ht="15.75" customHeight="1">
      <c r="A82" s="27" t="s">
        <v>69</v>
      </c>
      <c r="B82" s="27"/>
      <c r="C82" s="27"/>
      <c r="D82" s="27"/>
      <c r="E82" s="27" t="s">
        <v>58</v>
      </c>
      <c r="F82" s="27"/>
      <c r="G82" s="58"/>
      <c r="H82" s="52">
        <f>H84+H85+H86</f>
        <v>0</v>
      </c>
      <c r="I82" s="53">
        <f>I84+I85+I86</f>
        <v>0</v>
      </c>
      <c r="J82" s="53">
        <f>J84+J85+J86</f>
        <v>0</v>
      </c>
    </row>
    <row r="83" spans="1:10" ht="15.75" customHeight="1">
      <c r="A83" s="18" t="s">
        <v>70</v>
      </c>
      <c r="B83" s="18"/>
      <c r="C83" s="18"/>
      <c r="D83" s="18"/>
      <c r="E83" s="27"/>
      <c r="F83" s="27"/>
      <c r="G83" s="51"/>
      <c r="H83" s="52"/>
      <c r="I83" s="53"/>
      <c r="J83" s="53"/>
    </row>
    <row r="84" spans="1:10" ht="15.75" customHeight="1">
      <c r="A84" s="22" t="s">
        <v>71</v>
      </c>
      <c r="B84" s="22"/>
      <c r="C84" s="22"/>
      <c r="D84" s="22"/>
      <c r="E84" s="27" t="s">
        <v>58</v>
      </c>
      <c r="F84" s="27"/>
      <c r="G84" s="51"/>
      <c r="H84" s="52"/>
      <c r="I84" s="53"/>
      <c r="J84" s="53"/>
    </row>
    <row r="85" spans="1:10" ht="15.75" customHeight="1">
      <c r="A85" s="22" t="s">
        <v>72</v>
      </c>
      <c r="B85" s="22"/>
      <c r="C85" s="22"/>
      <c r="D85" s="22"/>
      <c r="E85" s="27" t="s">
        <v>58</v>
      </c>
      <c r="F85" s="27"/>
      <c r="G85" s="51"/>
      <c r="H85" s="52"/>
      <c r="I85" s="53"/>
      <c r="J85" s="53"/>
    </row>
    <row r="86" spans="1:10" ht="15.75" customHeight="1">
      <c r="A86" s="22" t="s">
        <v>73</v>
      </c>
      <c r="B86" s="22"/>
      <c r="C86" s="22"/>
      <c r="D86" s="22"/>
      <c r="E86" s="27" t="s">
        <v>58</v>
      </c>
      <c r="F86" s="27"/>
      <c r="G86" s="51"/>
      <c r="H86" s="52"/>
      <c r="I86" s="53"/>
      <c r="J86" s="53"/>
    </row>
    <row r="87" spans="1:10" ht="85.5" customHeight="1">
      <c r="A87" s="20" t="s">
        <v>74</v>
      </c>
      <c r="B87" s="20"/>
      <c r="C87" s="20"/>
      <c r="D87" s="20"/>
      <c r="E87" s="27" t="s">
        <v>75</v>
      </c>
      <c r="F87" s="27"/>
      <c r="G87" s="51"/>
      <c r="H87" s="52"/>
      <c r="I87" s="53"/>
      <c r="J87" s="53"/>
    </row>
    <row r="88" spans="1:10" ht="18.75" customHeight="1">
      <c r="A88" s="20" t="s">
        <v>76</v>
      </c>
      <c r="B88" s="20"/>
      <c r="C88" s="20"/>
      <c r="D88" s="20"/>
      <c r="E88" s="18" t="s">
        <v>75</v>
      </c>
      <c r="F88" s="18"/>
      <c r="G88" s="59"/>
      <c r="H88" s="52"/>
      <c r="I88" s="53"/>
      <c r="J88" s="53"/>
    </row>
    <row r="89" spans="1:10" ht="18.75" customHeight="1">
      <c r="A89" s="20" t="s">
        <v>77</v>
      </c>
      <c r="B89" s="20"/>
      <c r="C89" s="20"/>
      <c r="D89" s="20"/>
      <c r="E89" s="18" t="s">
        <v>75</v>
      </c>
      <c r="F89" s="18"/>
      <c r="G89" s="60">
        <f>SUM(G81/G78)*100</f>
        <v>75</v>
      </c>
      <c r="H89" s="60">
        <f>SUM(H81/H78)*100</f>
        <v>75</v>
      </c>
      <c r="I89" s="60">
        <f>SUM(I81/I78)*100</f>
        <v>75</v>
      </c>
      <c r="J89" s="60">
        <f>SUM(J81/J78)*100</f>
        <v>75</v>
      </c>
    </row>
    <row r="90" spans="1:10" ht="18.75" customHeight="1">
      <c r="A90" s="20" t="s">
        <v>78</v>
      </c>
      <c r="B90" s="20"/>
      <c r="C90" s="20"/>
      <c r="D90" s="20"/>
      <c r="E90" s="18" t="s">
        <v>75</v>
      </c>
      <c r="F90" s="18"/>
      <c r="G90" s="60">
        <f>SUM((G80+G79)/G78)*100</f>
        <v>25</v>
      </c>
      <c r="H90" s="60">
        <f>SUM((H80+H79)/H78)*100</f>
        <v>25</v>
      </c>
      <c r="I90" s="60">
        <f>SUM((I80+I79)/I78)*100</f>
        <v>25</v>
      </c>
      <c r="J90" s="60">
        <f>SUM((J80+J79)/J78)*100</f>
        <v>25</v>
      </c>
    </row>
    <row r="91" spans="1:10" ht="31.5" customHeight="1">
      <c r="A91" s="20" t="s">
        <v>79</v>
      </c>
      <c r="B91" s="20"/>
      <c r="C91" s="20"/>
      <c r="D91" s="20"/>
      <c r="E91" s="27" t="s">
        <v>80</v>
      </c>
      <c r="F91" s="27"/>
      <c r="G91" s="51">
        <v>26319</v>
      </c>
      <c r="H91" s="61">
        <f>('приложение 1'!L42+'приложение 1'!L65+'приложение 1'!L113)/H78/12</f>
        <v>27729.924231321842</v>
      </c>
      <c r="I91" s="61">
        <f>('приложение 1'!M42+'приложение 1'!M65+'приложение 1'!M113)/I78/12</f>
        <v>28274.014030172417</v>
      </c>
      <c r="J91" s="61">
        <f>('приложение 1'!N42+'приложение 1'!N65+'приложение 1'!N113)/J78/12</f>
        <v>28350.59880028736</v>
      </c>
    </row>
    <row r="92" spans="1:10" ht="15.75" customHeight="1">
      <c r="A92" s="18" t="s">
        <v>76</v>
      </c>
      <c r="B92" s="18"/>
      <c r="C92" s="18"/>
      <c r="D92" s="18"/>
      <c r="E92" s="27" t="s">
        <v>80</v>
      </c>
      <c r="F92" s="27"/>
      <c r="G92" s="51"/>
      <c r="H92" s="52"/>
      <c r="I92" s="53"/>
      <c r="J92" s="53"/>
    </row>
    <row r="93" spans="1:10" ht="16.5" customHeight="1">
      <c r="A93" s="22" t="s">
        <v>81</v>
      </c>
      <c r="B93" s="22"/>
      <c r="C93" s="22"/>
      <c r="D93" s="22"/>
      <c r="E93" s="27" t="s">
        <v>80</v>
      </c>
      <c r="F93" s="27"/>
      <c r="G93" s="57">
        <v>35452</v>
      </c>
      <c r="H93" s="52">
        <v>36354</v>
      </c>
      <c r="I93" s="52">
        <v>36354</v>
      </c>
      <c r="J93" s="52">
        <v>36354</v>
      </c>
    </row>
    <row r="94" spans="1:10" ht="16.5" customHeight="1">
      <c r="A94" s="22" t="s">
        <v>82</v>
      </c>
      <c r="B94" s="22"/>
      <c r="C94" s="22"/>
      <c r="D94" s="22"/>
      <c r="E94" s="27" t="s">
        <v>80</v>
      </c>
      <c r="F94" s="27"/>
      <c r="G94" s="57">
        <v>30979</v>
      </c>
      <c r="H94" s="52">
        <v>32218</v>
      </c>
      <c r="I94" s="52">
        <v>32218</v>
      </c>
      <c r="J94" s="52">
        <v>32218</v>
      </c>
    </row>
    <row r="95" spans="1:10" ht="16.5" customHeight="1">
      <c r="A95" s="22" t="s">
        <v>83</v>
      </c>
      <c r="B95" s="22"/>
      <c r="C95" s="22"/>
      <c r="D95" s="22"/>
      <c r="E95" s="27" t="s">
        <v>80</v>
      </c>
      <c r="F95" s="27"/>
      <c r="G95" s="57">
        <v>17540</v>
      </c>
      <c r="H95" s="52">
        <v>18242</v>
      </c>
      <c r="I95" s="52">
        <v>18242</v>
      </c>
      <c r="J95" s="52">
        <v>18242</v>
      </c>
    </row>
    <row r="96" spans="1:10" ht="49.5" customHeight="1">
      <c r="A96" s="20" t="s">
        <v>84</v>
      </c>
      <c r="B96" s="20"/>
      <c r="C96" s="20"/>
      <c r="D96" s="20"/>
      <c r="E96" s="27" t="s">
        <v>75</v>
      </c>
      <c r="F96" s="27"/>
      <c r="G96" s="62">
        <v>64.5</v>
      </c>
      <c r="H96" s="62">
        <f>(('приложение 1'!L42+'приложение 1'!L65)/('приложение 1'!L59+'приложение 1'!L38))*100</f>
        <v>68.5835639151364</v>
      </c>
      <c r="I96" s="62">
        <f>(('приложение 1'!M42+'приложение 1'!M65)/('приложение 1'!M59+'приложение 1'!M38))*100</f>
        <v>67.57888589119402</v>
      </c>
      <c r="J96" s="62">
        <f>(('приложение 1'!N42+'приложение 1'!N65)/('приложение 1'!N59+'приложение 1'!N38))*100</f>
        <v>69.56444073426233</v>
      </c>
    </row>
    <row r="97" spans="1:10" ht="51" customHeight="1">
      <c r="A97" s="20" t="s">
        <v>85</v>
      </c>
      <c r="B97" s="20"/>
      <c r="C97" s="20"/>
      <c r="D97" s="20"/>
      <c r="E97" s="27" t="s">
        <v>86</v>
      </c>
      <c r="F97" s="27"/>
      <c r="G97" s="51">
        <v>669.2</v>
      </c>
      <c r="H97" s="51">
        <v>669.2</v>
      </c>
      <c r="I97" s="51">
        <v>669.2</v>
      </c>
      <c r="J97" s="51">
        <v>669.2</v>
      </c>
    </row>
    <row r="98" spans="1:10" ht="34.5" customHeight="1">
      <c r="A98" s="20" t="s">
        <v>87</v>
      </c>
      <c r="B98" s="20"/>
      <c r="C98" s="20"/>
      <c r="D98" s="20"/>
      <c r="E98" s="27" t="s">
        <v>86</v>
      </c>
      <c r="F98" s="27"/>
      <c r="G98" s="51"/>
      <c r="H98" s="52"/>
      <c r="I98" s="53"/>
      <c r="J98" s="53"/>
    </row>
    <row r="99" spans="1:10" ht="20.25" customHeight="1">
      <c r="A99" s="63"/>
      <c r="B99" s="63"/>
      <c r="C99" s="63"/>
      <c r="D99" s="63"/>
      <c r="E99" s="34"/>
      <c r="F99" s="34"/>
      <c r="G99" s="34"/>
      <c r="H99" s="64"/>
      <c r="I99" s="36"/>
      <c r="J99" s="36"/>
    </row>
    <row r="100" spans="1:10" ht="20.25" customHeight="1">
      <c r="A100" s="63"/>
      <c r="B100" s="63"/>
      <c r="C100" s="63"/>
      <c r="D100" s="63"/>
      <c r="E100" s="34"/>
      <c r="F100" s="34"/>
      <c r="G100" s="34"/>
      <c r="H100" s="64"/>
      <c r="I100" s="36"/>
      <c r="J100" s="36"/>
    </row>
    <row r="101" spans="1:10" ht="20.25" customHeight="1" hidden="1">
      <c r="A101" s="63"/>
      <c r="B101" s="63"/>
      <c r="C101" s="63"/>
      <c r="D101" s="63"/>
      <c r="E101" s="34"/>
      <c r="F101" s="34"/>
      <c r="G101" s="34"/>
      <c r="H101" s="64"/>
      <c r="I101" s="36"/>
      <c r="J101" s="36"/>
    </row>
    <row r="102" spans="1:10" ht="20.25" customHeight="1" hidden="1">
      <c r="A102" s="63"/>
      <c r="B102" s="63"/>
      <c r="C102" s="63"/>
      <c r="D102" s="63"/>
      <c r="E102" s="34"/>
      <c r="F102" s="34"/>
      <c r="G102" s="34"/>
      <c r="H102" s="64"/>
      <c r="I102" s="36"/>
      <c r="J102" s="36"/>
    </row>
    <row r="103" spans="1:10" ht="20.25" customHeight="1" hidden="1">
      <c r="A103" s="63"/>
      <c r="B103" s="63"/>
      <c r="C103" s="63"/>
      <c r="D103" s="63"/>
      <c r="E103" s="34"/>
      <c r="F103" s="34"/>
      <c r="G103" s="34"/>
      <c r="H103" s="64"/>
      <c r="I103" s="36"/>
      <c r="J103" s="36"/>
    </row>
    <row r="104" spans="1:10" ht="20.25" customHeight="1">
      <c r="A104" s="63"/>
      <c r="B104" s="63"/>
      <c r="C104" s="63"/>
      <c r="D104" s="63"/>
      <c r="E104" s="34"/>
      <c r="F104" s="34"/>
      <c r="G104" s="34"/>
      <c r="H104" s="64"/>
      <c r="I104" s="36"/>
      <c r="J104" s="36"/>
    </row>
    <row r="105" spans="1:16" ht="15.75" customHeight="1">
      <c r="A105" s="17" t="s">
        <v>88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65"/>
    </row>
    <row r="106" spans="1:11" ht="15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8" ht="16.5" customHeight="1">
      <c r="A107" s="16" t="s">
        <v>51</v>
      </c>
      <c r="B107" s="16"/>
      <c r="C107" s="15" t="s">
        <v>89</v>
      </c>
      <c r="D107" s="220" t="s">
        <v>90</v>
      </c>
      <c r="E107" s="220"/>
      <c r="F107" s="220"/>
      <c r="G107" s="221" t="s">
        <v>91</v>
      </c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</row>
    <row r="108" spans="1:18" ht="16.5" customHeight="1">
      <c r="A108" s="16"/>
      <c r="B108" s="16"/>
      <c r="C108" s="15"/>
      <c r="D108" s="220"/>
      <c r="E108" s="220"/>
      <c r="F108" s="220"/>
      <c r="G108" s="222" t="s">
        <v>92</v>
      </c>
      <c r="H108" s="223" t="s">
        <v>70</v>
      </c>
      <c r="I108" s="223"/>
      <c r="J108" s="223"/>
      <c r="K108" s="223"/>
      <c r="L108" s="223"/>
      <c r="M108" s="223"/>
      <c r="N108" s="223"/>
      <c r="O108" s="223"/>
      <c r="P108" s="223"/>
      <c r="Q108" s="222" t="s">
        <v>93</v>
      </c>
      <c r="R108" s="222" t="s">
        <v>94</v>
      </c>
    </row>
    <row r="109" spans="1:18" ht="36" customHeight="1">
      <c r="A109" s="16"/>
      <c r="B109" s="16"/>
      <c r="C109" s="15"/>
      <c r="D109" s="220"/>
      <c r="E109" s="220"/>
      <c r="F109" s="220"/>
      <c r="G109" s="222"/>
      <c r="H109" s="222" t="s">
        <v>95</v>
      </c>
      <c r="I109" s="222" t="s">
        <v>96</v>
      </c>
      <c r="J109" s="221" t="s">
        <v>97</v>
      </c>
      <c r="K109" s="221" t="s">
        <v>98</v>
      </c>
      <c r="L109" s="221"/>
      <c r="M109" s="221"/>
      <c r="N109" s="221"/>
      <c r="O109" s="221"/>
      <c r="P109" s="221"/>
      <c r="Q109" s="222"/>
      <c r="R109" s="222"/>
    </row>
    <row r="110" spans="1:18" ht="16.5" customHeight="1">
      <c r="A110" s="16"/>
      <c r="B110" s="16"/>
      <c r="C110" s="15"/>
      <c r="D110" s="220"/>
      <c r="E110" s="220"/>
      <c r="F110" s="220"/>
      <c r="G110" s="222"/>
      <c r="H110" s="222"/>
      <c r="I110" s="222"/>
      <c r="J110" s="221"/>
      <c r="K110" s="221" t="s">
        <v>99</v>
      </c>
      <c r="L110" s="221" t="s">
        <v>70</v>
      </c>
      <c r="M110" s="221"/>
      <c r="N110" s="221"/>
      <c r="O110" s="221"/>
      <c r="P110" s="221"/>
      <c r="Q110" s="222"/>
      <c r="R110" s="222"/>
    </row>
    <row r="111" spans="1:18" ht="102" customHeight="1">
      <c r="A111" s="16"/>
      <c r="B111" s="16"/>
      <c r="C111" s="15"/>
      <c r="D111" s="220"/>
      <c r="E111" s="220"/>
      <c r="F111" s="220"/>
      <c r="G111" s="222"/>
      <c r="H111" s="222"/>
      <c r="I111" s="222"/>
      <c r="J111" s="221"/>
      <c r="K111" s="221"/>
      <c r="L111" s="66" t="s">
        <v>100</v>
      </c>
      <c r="M111" s="67" t="s">
        <v>101</v>
      </c>
      <c r="N111" s="67" t="s">
        <v>102</v>
      </c>
      <c r="O111" s="67" t="s">
        <v>103</v>
      </c>
      <c r="P111" s="67" t="s">
        <v>104</v>
      </c>
      <c r="Q111" s="222"/>
      <c r="R111" s="222"/>
    </row>
    <row r="112" spans="1:18" ht="15.75">
      <c r="A112" s="224">
        <v>1</v>
      </c>
      <c r="B112" s="224"/>
      <c r="C112" s="67">
        <v>2</v>
      </c>
      <c r="D112" s="220">
        <v>3</v>
      </c>
      <c r="E112" s="220"/>
      <c r="F112" s="220"/>
      <c r="G112" s="67">
        <v>4</v>
      </c>
      <c r="H112" s="67">
        <v>5</v>
      </c>
      <c r="I112" s="67">
        <v>6</v>
      </c>
      <c r="J112" s="66">
        <v>7</v>
      </c>
      <c r="K112" s="66">
        <v>8</v>
      </c>
      <c r="L112" s="66">
        <v>9</v>
      </c>
      <c r="M112" s="45">
        <v>10</v>
      </c>
      <c r="N112" s="45">
        <v>11</v>
      </c>
      <c r="O112" s="45">
        <v>12</v>
      </c>
      <c r="P112" s="45">
        <v>13</v>
      </c>
      <c r="Q112" s="45">
        <v>14</v>
      </c>
      <c r="R112" s="45">
        <v>15</v>
      </c>
    </row>
    <row r="113" spans="1:18" s="70" customFormat="1" ht="31.5" customHeight="1">
      <c r="A113" s="225" t="s">
        <v>105</v>
      </c>
      <c r="B113" s="225"/>
      <c r="C113" s="68" t="s">
        <v>106</v>
      </c>
      <c r="D113" s="226" t="s">
        <v>107</v>
      </c>
      <c r="E113" s="226"/>
      <c r="F113" s="226"/>
      <c r="G113" s="69">
        <f aca="true" t="shared" si="0" ref="G113:R113">SUM(G115:G118)</f>
        <v>56307003</v>
      </c>
      <c r="H113" s="69">
        <f t="shared" si="0"/>
        <v>55041100</v>
      </c>
      <c r="I113" s="69">
        <f t="shared" si="0"/>
        <v>1048900</v>
      </c>
      <c r="J113" s="69">
        <f t="shared" si="0"/>
        <v>0</v>
      </c>
      <c r="K113" s="69">
        <f t="shared" si="0"/>
        <v>217003</v>
      </c>
      <c r="L113" s="69">
        <f t="shared" si="0"/>
        <v>0</v>
      </c>
      <c r="M113" s="69">
        <f t="shared" si="0"/>
        <v>0</v>
      </c>
      <c r="N113" s="69">
        <f t="shared" si="0"/>
        <v>217003</v>
      </c>
      <c r="O113" s="69">
        <f t="shared" si="0"/>
        <v>0</v>
      </c>
      <c r="P113" s="69">
        <f t="shared" si="0"/>
        <v>0</v>
      </c>
      <c r="Q113" s="69">
        <f t="shared" si="0"/>
        <v>58261403</v>
      </c>
      <c r="R113" s="69">
        <f t="shared" si="0"/>
        <v>56757903</v>
      </c>
    </row>
    <row r="114" spans="1:18" ht="20.25" customHeight="1">
      <c r="A114" s="227" t="s">
        <v>70</v>
      </c>
      <c r="B114" s="227"/>
      <c r="C114" s="71"/>
      <c r="D114" s="228"/>
      <c r="E114" s="228"/>
      <c r="F114" s="228"/>
      <c r="G114" s="72"/>
      <c r="H114" s="72"/>
      <c r="I114" s="72"/>
      <c r="J114" s="73"/>
      <c r="K114" s="73"/>
      <c r="L114" s="73"/>
      <c r="M114" s="74"/>
      <c r="N114" s="74"/>
      <c r="O114" s="74"/>
      <c r="P114" s="74"/>
      <c r="Q114" s="52"/>
      <c r="R114" s="52"/>
    </row>
    <row r="115" spans="1:18" ht="20.25" customHeight="1">
      <c r="A115" s="229" t="s">
        <v>108</v>
      </c>
      <c r="B115" s="229"/>
      <c r="C115" s="71" t="s">
        <v>109</v>
      </c>
      <c r="D115" s="230"/>
      <c r="E115" s="230"/>
      <c r="F115" s="230"/>
      <c r="G115" s="73">
        <f>K115</f>
        <v>0</v>
      </c>
      <c r="H115" s="75" t="s">
        <v>107</v>
      </c>
      <c r="I115" s="75" t="s">
        <v>107</v>
      </c>
      <c r="J115" s="75" t="s">
        <v>107</v>
      </c>
      <c r="K115" s="73">
        <f>L115</f>
        <v>0</v>
      </c>
      <c r="L115" s="73"/>
      <c r="M115" s="75" t="s">
        <v>107</v>
      </c>
      <c r="N115" s="75" t="s">
        <v>107</v>
      </c>
      <c r="O115" s="75" t="s">
        <v>107</v>
      </c>
      <c r="P115" s="75" t="s">
        <v>110</v>
      </c>
      <c r="Q115" s="61"/>
      <c r="R115" s="61"/>
    </row>
    <row r="116" spans="1:18" ht="21" customHeight="1">
      <c r="A116" s="229" t="s">
        <v>111</v>
      </c>
      <c r="B116" s="229"/>
      <c r="C116" s="71" t="s">
        <v>112</v>
      </c>
      <c r="D116" s="230"/>
      <c r="E116" s="230"/>
      <c r="F116" s="230"/>
      <c r="G116" s="73">
        <f>H116+K116</f>
        <v>55258103</v>
      </c>
      <c r="H116" s="61">
        <f>'приложение 1'!L60+'приложение 1'!L38</f>
        <v>55041100</v>
      </c>
      <c r="I116" s="75" t="s">
        <v>107</v>
      </c>
      <c r="J116" s="75" t="s">
        <v>107</v>
      </c>
      <c r="K116" s="73">
        <f>M116+N116</f>
        <v>217003</v>
      </c>
      <c r="L116" s="75" t="s">
        <v>107</v>
      </c>
      <c r="M116" s="73"/>
      <c r="N116" s="73">
        <f>'приложение 1'!L112</f>
        <v>217003</v>
      </c>
      <c r="O116" s="75" t="s">
        <v>107</v>
      </c>
      <c r="P116" s="75" t="s">
        <v>110</v>
      </c>
      <c r="Q116" s="61">
        <v>57142303</v>
      </c>
      <c r="R116" s="61">
        <v>55681603</v>
      </c>
    </row>
    <row r="117" spans="1:18" ht="30" customHeight="1">
      <c r="A117" s="229" t="s">
        <v>113</v>
      </c>
      <c r="B117" s="229"/>
      <c r="C117" s="71" t="s">
        <v>114</v>
      </c>
      <c r="D117" s="230"/>
      <c r="E117" s="230"/>
      <c r="F117" s="230"/>
      <c r="G117" s="73">
        <f>I117</f>
        <v>1048900</v>
      </c>
      <c r="H117" s="75" t="s">
        <v>107</v>
      </c>
      <c r="I117" s="73">
        <v>1048900</v>
      </c>
      <c r="J117" s="75" t="s">
        <v>107</v>
      </c>
      <c r="K117" s="75" t="s">
        <v>107</v>
      </c>
      <c r="L117" s="75" t="s">
        <v>107</v>
      </c>
      <c r="M117" s="75" t="s">
        <v>107</v>
      </c>
      <c r="N117" s="75" t="s">
        <v>107</v>
      </c>
      <c r="O117" s="75" t="s">
        <v>107</v>
      </c>
      <c r="P117" s="75" t="s">
        <v>110</v>
      </c>
      <c r="Q117" s="61">
        <v>1119100</v>
      </c>
      <c r="R117" s="61">
        <v>1076300</v>
      </c>
    </row>
    <row r="118" spans="1:18" ht="18" customHeight="1">
      <c r="A118" s="229" t="s">
        <v>115</v>
      </c>
      <c r="B118" s="229"/>
      <c r="C118" s="71" t="s">
        <v>116</v>
      </c>
      <c r="D118" s="230"/>
      <c r="E118" s="230"/>
      <c r="F118" s="230"/>
      <c r="G118" s="73">
        <f>K118</f>
        <v>0</v>
      </c>
      <c r="H118" s="75" t="s">
        <v>107</v>
      </c>
      <c r="I118" s="75" t="s">
        <v>107</v>
      </c>
      <c r="J118" s="75" t="s">
        <v>107</v>
      </c>
      <c r="K118" s="61">
        <f>O118+P118</f>
        <v>0</v>
      </c>
      <c r="L118" s="75" t="s">
        <v>107</v>
      </c>
      <c r="M118" s="75" t="s">
        <v>107</v>
      </c>
      <c r="N118" s="75" t="s">
        <v>107</v>
      </c>
      <c r="O118" s="73"/>
      <c r="P118" s="73"/>
      <c r="Q118" s="61"/>
      <c r="R118" s="61"/>
    </row>
    <row r="119" spans="1:16" s="80" customFormat="1" ht="29.25" customHeight="1" hidden="1">
      <c r="A119" s="76"/>
      <c r="B119" s="76"/>
      <c r="C119" s="77"/>
      <c r="D119" s="78"/>
      <c r="E119" s="78"/>
      <c r="F119" s="78"/>
      <c r="G119" s="77"/>
      <c r="H119" s="77"/>
      <c r="I119" s="79"/>
      <c r="J119" s="79"/>
      <c r="K119" s="79"/>
      <c r="L119" s="79"/>
      <c r="M119" s="79"/>
      <c r="N119" s="79"/>
      <c r="O119" s="79"/>
      <c r="P119" s="79"/>
    </row>
    <row r="120" spans="1:16" s="80" customFormat="1" ht="29.25" customHeight="1" hidden="1">
      <c r="A120" s="76"/>
      <c r="B120" s="76"/>
      <c r="C120" s="77"/>
      <c r="D120" s="78"/>
      <c r="E120" s="78"/>
      <c r="F120" s="78"/>
      <c r="G120" s="77"/>
      <c r="H120" s="77"/>
      <c r="I120" s="79"/>
      <c r="J120" s="79"/>
      <c r="K120" s="79"/>
      <c r="L120" s="79"/>
      <c r="M120" s="79"/>
      <c r="N120" s="79"/>
      <c r="O120" s="79"/>
      <c r="P120" s="79"/>
    </row>
    <row r="121" spans="1:16" s="80" customFormat="1" ht="29.25" customHeight="1" hidden="1">
      <c r="A121" s="76"/>
      <c r="B121" s="76"/>
      <c r="C121" s="77"/>
      <c r="D121" s="78"/>
      <c r="E121" s="78"/>
      <c r="F121" s="78"/>
      <c r="G121" s="77"/>
      <c r="H121" s="77"/>
      <c r="I121" s="79"/>
      <c r="J121" s="79"/>
      <c r="K121" s="79"/>
      <c r="L121" s="79"/>
      <c r="M121" s="79"/>
      <c r="N121" s="79"/>
      <c r="O121" s="79"/>
      <c r="P121" s="79"/>
    </row>
    <row r="122" spans="1:16" s="80" customFormat="1" ht="29.25" customHeight="1" hidden="1">
      <c r="A122" s="76"/>
      <c r="B122" s="76"/>
      <c r="C122" s="77"/>
      <c r="D122" s="78"/>
      <c r="E122" s="78"/>
      <c r="F122" s="78"/>
      <c r="G122" s="77"/>
      <c r="H122" s="77"/>
      <c r="I122" s="79"/>
      <c r="J122" s="79"/>
      <c r="K122" s="79"/>
      <c r="L122" s="79"/>
      <c r="M122" s="79"/>
      <c r="N122" s="79"/>
      <c r="O122" s="79"/>
      <c r="P122" s="79"/>
    </row>
    <row r="123" spans="1:16" s="80" customFormat="1" ht="29.25" customHeight="1" hidden="1">
      <c r="A123" s="76"/>
      <c r="B123" s="76"/>
      <c r="C123" s="77"/>
      <c r="D123" s="78"/>
      <c r="E123" s="78"/>
      <c r="F123" s="78"/>
      <c r="G123" s="77"/>
      <c r="H123" s="77"/>
      <c r="I123" s="79"/>
      <c r="J123" s="79"/>
      <c r="K123" s="79"/>
      <c r="L123" s="79"/>
      <c r="M123" s="79"/>
      <c r="N123" s="79"/>
      <c r="O123" s="79"/>
      <c r="P123" s="79"/>
    </row>
    <row r="124" spans="1:16" s="80" customFormat="1" ht="29.25" customHeight="1" hidden="1">
      <c r="A124" s="76"/>
      <c r="B124" s="76"/>
      <c r="C124" s="77"/>
      <c r="D124" s="78"/>
      <c r="E124" s="78"/>
      <c r="F124" s="78"/>
      <c r="G124" s="77"/>
      <c r="H124" s="77"/>
      <c r="I124" s="79"/>
      <c r="J124" s="79"/>
      <c r="K124" s="79"/>
      <c r="L124" s="79"/>
      <c r="M124" s="79"/>
      <c r="N124" s="79"/>
      <c r="O124" s="79"/>
      <c r="P124" s="79"/>
    </row>
    <row r="125" spans="1:16" s="80" customFormat="1" ht="29.25" customHeight="1" hidden="1">
      <c r="A125" s="76"/>
      <c r="B125" s="76"/>
      <c r="C125" s="77"/>
      <c r="D125" s="78"/>
      <c r="E125" s="78"/>
      <c r="F125" s="78"/>
      <c r="G125" s="77"/>
      <c r="H125" s="77"/>
      <c r="I125" s="79"/>
      <c r="J125" s="79"/>
      <c r="K125" s="79"/>
      <c r="L125" s="79"/>
      <c r="M125" s="79"/>
      <c r="N125" s="79"/>
      <c r="O125" s="79"/>
      <c r="P125" s="79"/>
    </row>
    <row r="126" spans="1:16" s="80" customFormat="1" ht="29.25" customHeight="1" hidden="1">
      <c r="A126" s="76"/>
      <c r="B126" s="76"/>
      <c r="C126" s="77"/>
      <c r="D126" s="78"/>
      <c r="E126" s="78"/>
      <c r="F126" s="78"/>
      <c r="G126" s="77"/>
      <c r="H126" s="77"/>
      <c r="I126" s="79"/>
      <c r="J126" s="79"/>
      <c r="K126" s="79"/>
      <c r="L126" s="79"/>
      <c r="M126" s="79"/>
      <c r="N126" s="79"/>
      <c r="O126" s="79"/>
      <c r="P126" s="79"/>
    </row>
    <row r="127" spans="1:16" s="80" customFormat="1" ht="29.25" customHeight="1">
      <c r="A127" s="76"/>
      <c r="B127" s="76"/>
      <c r="C127" s="77"/>
      <c r="D127" s="78"/>
      <c r="E127" s="78"/>
      <c r="F127" s="78"/>
      <c r="G127" s="77"/>
      <c r="H127" s="77"/>
      <c r="I127" s="79"/>
      <c r="J127" s="79"/>
      <c r="K127" s="79"/>
      <c r="L127" s="79"/>
      <c r="M127" s="79"/>
      <c r="N127" s="79"/>
      <c r="O127" s="79"/>
      <c r="P127" s="79"/>
    </row>
    <row r="128" spans="1:16" s="80" customFormat="1" ht="7.5" customHeight="1">
      <c r="A128" s="76"/>
      <c r="B128" s="76"/>
      <c r="C128" s="77"/>
      <c r="D128" s="78"/>
      <c r="E128" s="78"/>
      <c r="F128" s="78"/>
      <c r="G128" s="77"/>
      <c r="H128" s="77"/>
      <c r="I128" s="79"/>
      <c r="J128" s="79"/>
      <c r="K128" s="79"/>
      <c r="L128" s="79"/>
      <c r="M128" s="79"/>
      <c r="N128" s="79"/>
      <c r="O128" s="79"/>
      <c r="P128" s="79"/>
    </row>
    <row r="129" spans="1:18" ht="21.75" customHeight="1">
      <c r="A129" s="231" t="s">
        <v>51</v>
      </c>
      <c r="B129" s="231"/>
      <c r="C129" s="222" t="s">
        <v>89</v>
      </c>
      <c r="D129" s="222" t="s">
        <v>90</v>
      </c>
      <c r="E129" s="222"/>
      <c r="F129" s="222"/>
      <c r="G129" s="221" t="s">
        <v>91</v>
      </c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</row>
    <row r="130" spans="1:18" ht="15.75" customHeight="1">
      <c r="A130" s="231"/>
      <c r="B130" s="231"/>
      <c r="C130" s="222"/>
      <c r="D130" s="222"/>
      <c r="E130" s="222"/>
      <c r="F130" s="222"/>
      <c r="G130" s="232" t="s">
        <v>117</v>
      </c>
      <c r="H130" s="221" t="s">
        <v>70</v>
      </c>
      <c r="I130" s="221"/>
      <c r="J130" s="221"/>
      <c r="K130" s="221"/>
      <c r="L130" s="221"/>
      <c r="M130" s="221"/>
      <c r="N130" s="221"/>
      <c r="O130" s="221"/>
      <c r="P130" s="221"/>
      <c r="Q130" s="232" t="s">
        <v>118</v>
      </c>
      <c r="R130" s="232" t="s">
        <v>119</v>
      </c>
    </row>
    <row r="131" spans="1:18" ht="37.5" customHeight="1">
      <c r="A131" s="231"/>
      <c r="B131" s="231"/>
      <c r="C131" s="222"/>
      <c r="D131" s="222"/>
      <c r="E131" s="222"/>
      <c r="F131" s="222"/>
      <c r="G131" s="232"/>
      <c r="H131" s="222" t="s">
        <v>95</v>
      </c>
      <c r="I131" s="222" t="s">
        <v>96</v>
      </c>
      <c r="J131" s="221" t="s">
        <v>97</v>
      </c>
      <c r="K131" s="221" t="s">
        <v>98</v>
      </c>
      <c r="L131" s="221"/>
      <c r="M131" s="221"/>
      <c r="N131" s="221"/>
      <c r="O131" s="221"/>
      <c r="P131" s="221"/>
      <c r="Q131" s="232"/>
      <c r="R131" s="232"/>
    </row>
    <row r="132" spans="1:18" ht="21.75" customHeight="1">
      <c r="A132" s="231"/>
      <c r="B132" s="231"/>
      <c r="C132" s="222"/>
      <c r="D132" s="222"/>
      <c r="E132" s="222"/>
      <c r="F132" s="222"/>
      <c r="G132" s="232"/>
      <c r="H132" s="222"/>
      <c r="I132" s="222"/>
      <c r="J132" s="221"/>
      <c r="K132" s="221" t="s">
        <v>99</v>
      </c>
      <c r="L132" s="221" t="s">
        <v>70</v>
      </c>
      <c r="M132" s="221"/>
      <c r="N132" s="221"/>
      <c r="O132" s="221"/>
      <c r="P132" s="221"/>
      <c r="Q132" s="232"/>
      <c r="R132" s="232"/>
    </row>
    <row r="133" spans="1:18" ht="78.75">
      <c r="A133" s="231"/>
      <c r="B133" s="231"/>
      <c r="C133" s="222"/>
      <c r="D133" s="222"/>
      <c r="E133" s="222"/>
      <c r="F133" s="222"/>
      <c r="G133" s="232"/>
      <c r="H133" s="222"/>
      <c r="I133" s="222"/>
      <c r="J133" s="221"/>
      <c r="K133" s="221"/>
      <c r="L133" s="66" t="s">
        <v>100</v>
      </c>
      <c r="M133" s="52" t="s">
        <v>120</v>
      </c>
      <c r="N133" s="52" t="s">
        <v>102</v>
      </c>
      <c r="O133" s="67" t="s">
        <v>103</v>
      </c>
      <c r="P133" s="67" t="s">
        <v>104</v>
      </c>
      <c r="Q133" s="232"/>
      <c r="R133" s="232"/>
    </row>
    <row r="134" spans="1:18" ht="21.75" customHeight="1">
      <c r="A134" s="224">
        <v>1</v>
      </c>
      <c r="B134" s="224"/>
      <c r="C134" s="67">
        <v>2</v>
      </c>
      <c r="D134" s="222">
        <v>3</v>
      </c>
      <c r="E134" s="222"/>
      <c r="F134" s="222"/>
      <c r="G134" s="81">
        <v>4</v>
      </c>
      <c r="H134" s="67">
        <v>5</v>
      </c>
      <c r="I134" s="67">
        <v>6</v>
      </c>
      <c r="J134" s="66">
        <v>7</v>
      </c>
      <c r="K134" s="66">
        <v>8</v>
      </c>
      <c r="L134" s="66">
        <v>9</v>
      </c>
      <c r="M134" s="45">
        <v>10</v>
      </c>
      <c r="N134" s="45">
        <v>11</v>
      </c>
      <c r="O134" s="45">
        <v>12</v>
      </c>
      <c r="P134" s="45">
        <v>13</v>
      </c>
      <c r="Q134" s="82">
        <v>14</v>
      </c>
      <c r="R134" s="82">
        <v>15</v>
      </c>
    </row>
    <row r="135" spans="1:20" ht="29.25" customHeight="1">
      <c r="A135" s="233" t="s">
        <v>121</v>
      </c>
      <c r="B135" s="233"/>
      <c r="C135" s="83" t="s">
        <v>122</v>
      </c>
      <c r="D135" s="225" t="s">
        <v>107</v>
      </c>
      <c r="E135" s="225"/>
      <c r="F135" s="225"/>
      <c r="G135" s="84">
        <f aca="true" t="shared" si="1" ref="G135:G148">H135+I135+J135+K135</f>
        <v>56450728</v>
      </c>
      <c r="H135" s="85">
        <f>H136+H138+H139+H140+H141</f>
        <v>55184825</v>
      </c>
      <c r="I135" s="85">
        <f>I136+I138+I139+I140+I141</f>
        <v>1048900</v>
      </c>
      <c r="J135" s="85">
        <f>J136+J138+J139+J140+J141</f>
        <v>0</v>
      </c>
      <c r="K135" s="86">
        <f aca="true" t="shared" si="2" ref="K135:K149">SUM(L135:P135)</f>
        <v>217003</v>
      </c>
      <c r="L135" s="69">
        <f>L136+L138+L139+L140+L141</f>
        <v>0</v>
      </c>
      <c r="M135" s="69">
        <f>M136+M138+M139+M140+M141</f>
        <v>0</v>
      </c>
      <c r="N135" s="69">
        <f>N136+N138+N139+N140+N141</f>
        <v>217003</v>
      </c>
      <c r="O135" s="69">
        <f>O136+O138+O139+O140+O141</f>
        <v>0</v>
      </c>
      <c r="P135" s="69"/>
      <c r="Q135" s="87">
        <f>Q136+Q138+Q139+Q140+Q141</f>
        <v>58261603</v>
      </c>
      <c r="R135" s="87">
        <f>R136+R138+R139+R140+R141</f>
        <v>56758103</v>
      </c>
      <c r="T135" s="32">
        <f>SUM(H135+I135)</f>
        <v>56233725</v>
      </c>
    </row>
    <row r="136" spans="1:18" ht="31.5" customHeight="1">
      <c r="A136" s="234" t="s">
        <v>123</v>
      </c>
      <c r="B136" s="234"/>
      <c r="C136" s="71" t="s">
        <v>124</v>
      </c>
      <c r="D136" s="235"/>
      <c r="E136" s="235"/>
      <c r="F136" s="235"/>
      <c r="G136" s="84">
        <f t="shared" si="1"/>
        <v>50257270.65</v>
      </c>
      <c r="H136" s="73">
        <f>SUM(H137)</f>
        <v>50086014</v>
      </c>
      <c r="I136" s="73"/>
      <c r="J136" s="73"/>
      <c r="K136" s="73">
        <f t="shared" si="2"/>
        <v>171256.65</v>
      </c>
      <c r="L136" s="73"/>
      <c r="M136" s="73"/>
      <c r="N136" s="73">
        <f>N137</f>
        <v>171256.65</v>
      </c>
      <c r="O136" s="73"/>
      <c r="P136" s="73"/>
      <c r="Q136" s="87">
        <f>Q137</f>
        <v>51243370.65</v>
      </c>
      <c r="R136" s="87">
        <f>R137</f>
        <v>51382170.65</v>
      </c>
    </row>
    <row r="137" spans="1:18" ht="31.5" customHeight="1">
      <c r="A137" s="236" t="s">
        <v>125</v>
      </c>
      <c r="B137" s="236"/>
      <c r="C137" s="71" t="s">
        <v>126</v>
      </c>
      <c r="D137" s="235"/>
      <c r="E137" s="235"/>
      <c r="F137" s="235"/>
      <c r="G137" s="84">
        <f t="shared" si="1"/>
        <v>50257270.65</v>
      </c>
      <c r="H137" s="73">
        <f>'приложение 1'!L38+'приложение 1'!L65+'приложение 1'!L70</f>
        <v>50086014</v>
      </c>
      <c r="I137" s="73"/>
      <c r="J137" s="73"/>
      <c r="K137" s="73">
        <f t="shared" si="2"/>
        <v>171256.65</v>
      </c>
      <c r="L137" s="73"/>
      <c r="M137" s="73"/>
      <c r="N137" s="73">
        <f>'приложение 1'!L113+'приложение 1'!L115</f>
        <v>171256.65</v>
      </c>
      <c r="O137" s="73"/>
      <c r="P137" s="73"/>
      <c r="Q137" s="87">
        <f>'приложение 1'!M65+'приложение 1'!M70+'приложение 1'!M113+'приложение 1'!M115+'приложение 1'!M38</f>
        <v>51243370.65</v>
      </c>
      <c r="R137" s="87">
        <f>'приложение 1'!N65+'приложение 1'!N70+'приложение 1'!N113+'приложение 1'!N115+'приложение 1'!N38</f>
        <v>51382170.65</v>
      </c>
    </row>
    <row r="138" spans="1:18" s="64" customFormat="1" ht="31.5" customHeight="1">
      <c r="A138" s="234" t="s">
        <v>127</v>
      </c>
      <c r="B138" s="234"/>
      <c r="C138" s="71" t="s">
        <v>128</v>
      </c>
      <c r="D138" s="235"/>
      <c r="E138" s="235"/>
      <c r="F138" s="235"/>
      <c r="G138" s="84">
        <f t="shared" si="1"/>
        <v>448400</v>
      </c>
      <c r="H138" s="73">
        <f>'приложение 1'!L94+'приложение 1'!L95</f>
        <v>448400</v>
      </c>
      <c r="I138" s="73"/>
      <c r="J138" s="73"/>
      <c r="K138" s="73">
        <f t="shared" si="2"/>
        <v>0</v>
      </c>
      <c r="L138" s="73"/>
      <c r="M138" s="73"/>
      <c r="N138" s="73"/>
      <c r="O138" s="73"/>
      <c r="P138" s="73"/>
      <c r="Q138" s="87">
        <f>'приложение 1'!M94+'приложение 1'!M95</f>
        <v>448200</v>
      </c>
      <c r="R138" s="87">
        <f>'приложение 1'!N94+'приложение 1'!N95</f>
        <v>448100</v>
      </c>
    </row>
    <row r="139" spans="1:18" s="64" customFormat="1" ht="31.5" customHeight="1">
      <c r="A139" s="234" t="s">
        <v>129</v>
      </c>
      <c r="B139" s="234"/>
      <c r="C139" s="71" t="s">
        <v>130</v>
      </c>
      <c r="D139" s="235"/>
      <c r="E139" s="235"/>
      <c r="F139" s="235"/>
      <c r="G139" s="84">
        <f t="shared" si="1"/>
        <v>0</v>
      </c>
      <c r="H139" s="73"/>
      <c r="I139" s="73"/>
      <c r="J139" s="73"/>
      <c r="K139" s="73">
        <f t="shared" si="2"/>
        <v>0</v>
      </c>
      <c r="L139" s="73"/>
      <c r="M139" s="73"/>
      <c r="N139" s="73"/>
      <c r="O139" s="73"/>
      <c r="P139" s="73"/>
      <c r="Q139" s="87"/>
      <c r="R139" s="87"/>
    </row>
    <row r="140" spans="1:18" s="64" customFormat="1" ht="31.5" customHeight="1">
      <c r="A140" s="234" t="s">
        <v>131</v>
      </c>
      <c r="B140" s="234"/>
      <c r="C140" s="71" t="s">
        <v>132</v>
      </c>
      <c r="D140" s="235"/>
      <c r="E140" s="235"/>
      <c r="F140" s="235"/>
      <c r="G140" s="84">
        <f t="shared" si="1"/>
        <v>0</v>
      </c>
      <c r="H140" s="73"/>
      <c r="I140" s="73"/>
      <c r="J140" s="73"/>
      <c r="K140" s="73">
        <f t="shared" si="2"/>
        <v>0</v>
      </c>
      <c r="L140" s="73"/>
      <c r="M140" s="73"/>
      <c r="N140" s="73"/>
      <c r="O140" s="73"/>
      <c r="P140" s="73"/>
      <c r="Q140" s="87"/>
      <c r="R140" s="87"/>
    </row>
    <row r="141" spans="1:18" s="64" customFormat="1" ht="31.5" customHeight="1">
      <c r="A141" s="234" t="s">
        <v>133</v>
      </c>
      <c r="B141" s="234"/>
      <c r="C141" s="71" t="s">
        <v>134</v>
      </c>
      <c r="D141" s="235" t="s">
        <v>135</v>
      </c>
      <c r="E141" s="235"/>
      <c r="F141" s="235"/>
      <c r="G141" s="84">
        <f t="shared" si="1"/>
        <v>5745057.35</v>
      </c>
      <c r="H141" s="73">
        <f>'приложение 1'!L73+'приложение 1'!L78+'приложение 1'!L82+'приложение 1'!L88+'приложение 1'!L89+'приложение 1'!L90+'приложение 1'!L96+'приложение 1'!L98+'приложение 1'!L101+'приложение 1'!L76+'приложение 1'!K88</f>
        <v>4650411</v>
      </c>
      <c r="I141" s="73">
        <f>I117</f>
        <v>1048900</v>
      </c>
      <c r="J141" s="73"/>
      <c r="K141" s="73">
        <f t="shared" si="2"/>
        <v>45746.35</v>
      </c>
      <c r="L141" s="73"/>
      <c r="M141" s="73"/>
      <c r="N141" s="73">
        <f>'приложение 1'!L126</f>
        <v>45746.35</v>
      </c>
      <c r="O141" s="73"/>
      <c r="P141" s="73"/>
      <c r="Q141" s="87">
        <f>'приложение 1'!M73+'приложение 1'!M75+'приложение 1'!M78+'приложение 1'!M82+'приложение 1'!M87+'приложение 1'!M96+'приложение 1'!M101+'приложение 1'!M126</f>
        <v>6570032.35</v>
      </c>
      <c r="R141" s="87">
        <f>'приложение 1'!N73+'приложение 1'!N78+'приложение 1'!N82+'приложение 1'!N87+'приложение 1'!N96+'приложение 1'!N98+'приложение 1'!N101+'приложение 1'!N126+'приложение 1'!N75</f>
        <v>4927832.35</v>
      </c>
    </row>
    <row r="142" spans="1:18" s="90" customFormat="1" ht="31.5" customHeight="1">
      <c r="A142" s="233" t="s">
        <v>136</v>
      </c>
      <c r="B142" s="233"/>
      <c r="C142" s="68" t="s">
        <v>137</v>
      </c>
      <c r="D142" s="225" t="s">
        <v>135</v>
      </c>
      <c r="E142" s="225"/>
      <c r="F142" s="225"/>
      <c r="G142" s="84">
        <f t="shared" si="1"/>
        <v>0</v>
      </c>
      <c r="H142" s="69">
        <f>H143+H144</f>
        <v>0</v>
      </c>
      <c r="I142" s="69">
        <v>0</v>
      </c>
      <c r="J142" s="69">
        <v>0</v>
      </c>
      <c r="K142" s="86">
        <f t="shared" si="2"/>
        <v>0</v>
      </c>
      <c r="L142" s="69">
        <v>0</v>
      </c>
      <c r="M142" s="69">
        <v>0</v>
      </c>
      <c r="N142" s="69">
        <v>0</v>
      </c>
      <c r="O142" s="69">
        <v>0</v>
      </c>
      <c r="P142" s="69"/>
      <c r="Q142" s="89">
        <v>0</v>
      </c>
      <c r="R142" s="89">
        <v>0</v>
      </c>
    </row>
    <row r="143" spans="1:18" s="64" customFormat="1" ht="31.5" customHeight="1">
      <c r="A143" s="237" t="s">
        <v>138</v>
      </c>
      <c r="B143" s="237"/>
      <c r="C143" s="91" t="s">
        <v>139</v>
      </c>
      <c r="D143" s="238"/>
      <c r="E143" s="238"/>
      <c r="F143" s="238"/>
      <c r="G143" s="84">
        <f t="shared" si="1"/>
        <v>0</v>
      </c>
      <c r="H143" s="92"/>
      <c r="I143" s="92"/>
      <c r="J143" s="92"/>
      <c r="K143" s="73">
        <f t="shared" si="2"/>
        <v>0</v>
      </c>
      <c r="L143" s="92"/>
      <c r="M143" s="92"/>
      <c r="N143" s="92"/>
      <c r="O143" s="92"/>
      <c r="P143" s="92"/>
      <c r="Q143" s="87"/>
      <c r="R143" s="87"/>
    </row>
    <row r="144" spans="1:18" s="64" customFormat="1" ht="15.75" customHeight="1">
      <c r="A144" s="234" t="s">
        <v>104</v>
      </c>
      <c r="B144" s="234"/>
      <c r="C144" s="71" t="s">
        <v>140</v>
      </c>
      <c r="D144" s="235"/>
      <c r="E144" s="235"/>
      <c r="F144" s="235"/>
      <c r="G144" s="84">
        <f t="shared" si="1"/>
        <v>0</v>
      </c>
      <c r="H144" s="61"/>
      <c r="I144" s="61"/>
      <c r="J144" s="61"/>
      <c r="K144" s="73">
        <f t="shared" si="2"/>
        <v>0</v>
      </c>
      <c r="L144" s="61"/>
      <c r="M144" s="61"/>
      <c r="N144" s="61"/>
      <c r="O144" s="61"/>
      <c r="P144" s="61"/>
      <c r="Q144" s="87"/>
      <c r="R144" s="87"/>
    </row>
    <row r="145" spans="1:18" s="90" customFormat="1" ht="31.5" customHeight="1">
      <c r="A145" s="233" t="s">
        <v>141</v>
      </c>
      <c r="B145" s="233"/>
      <c r="C145" s="68" t="s">
        <v>142</v>
      </c>
      <c r="D145" s="225" t="s">
        <v>135</v>
      </c>
      <c r="E145" s="225"/>
      <c r="F145" s="225"/>
      <c r="G145" s="84">
        <f t="shared" si="1"/>
        <v>0</v>
      </c>
      <c r="H145" s="69">
        <v>0</v>
      </c>
      <c r="I145" s="69">
        <v>0</v>
      </c>
      <c r="J145" s="69">
        <v>0</v>
      </c>
      <c r="K145" s="86">
        <f t="shared" si="2"/>
        <v>0</v>
      </c>
      <c r="L145" s="69">
        <v>0</v>
      </c>
      <c r="M145" s="69">
        <v>0</v>
      </c>
      <c r="N145" s="69">
        <v>0</v>
      </c>
      <c r="O145" s="69">
        <v>0</v>
      </c>
      <c r="P145" s="69"/>
      <c r="Q145" s="89">
        <v>0</v>
      </c>
      <c r="R145" s="89">
        <v>0</v>
      </c>
    </row>
    <row r="146" spans="1:18" s="64" customFormat="1" ht="31.5" customHeight="1">
      <c r="A146" s="234" t="s">
        <v>143</v>
      </c>
      <c r="B146" s="234"/>
      <c r="C146" s="71" t="s">
        <v>144</v>
      </c>
      <c r="D146" s="235"/>
      <c r="E146" s="235"/>
      <c r="F146" s="235"/>
      <c r="G146" s="84">
        <f t="shared" si="1"/>
        <v>0</v>
      </c>
      <c r="H146" s="61"/>
      <c r="I146" s="61"/>
      <c r="J146" s="61"/>
      <c r="K146" s="73">
        <f t="shared" si="2"/>
        <v>0</v>
      </c>
      <c r="L146" s="61"/>
      <c r="M146" s="61"/>
      <c r="N146" s="61"/>
      <c r="O146" s="61"/>
      <c r="P146" s="61"/>
      <c r="Q146" s="87"/>
      <c r="R146" s="87"/>
    </row>
    <row r="147" spans="1:18" s="64" customFormat="1" ht="15.75" customHeight="1">
      <c r="A147" s="234" t="s">
        <v>145</v>
      </c>
      <c r="B147" s="234"/>
      <c r="C147" s="71" t="s">
        <v>146</v>
      </c>
      <c r="D147" s="235"/>
      <c r="E147" s="235"/>
      <c r="F147" s="235"/>
      <c r="G147" s="84">
        <f t="shared" si="1"/>
        <v>0</v>
      </c>
      <c r="H147" s="61"/>
      <c r="I147" s="61"/>
      <c r="J147" s="61"/>
      <c r="K147" s="73">
        <f t="shared" si="2"/>
        <v>0</v>
      </c>
      <c r="L147" s="61"/>
      <c r="M147" s="61"/>
      <c r="N147" s="61"/>
      <c r="O147" s="61"/>
      <c r="P147" s="61"/>
      <c r="Q147" s="87"/>
      <c r="R147" s="87"/>
    </row>
    <row r="148" spans="1:18" s="90" customFormat="1" ht="31.5" customHeight="1">
      <c r="A148" s="233" t="s">
        <v>147</v>
      </c>
      <c r="B148" s="233"/>
      <c r="C148" s="68" t="s">
        <v>148</v>
      </c>
      <c r="D148" s="225" t="s">
        <v>135</v>
      </c>
      <c r="E148" s="225"/>
      <c r="F148" s="225"/>
      <c r="G148" s="84">
        <f t="shared" si="1"/>
        <v>143725</v>
      </c>
      <c r="H148" s="69">
        <f>'приложение 1'!K61</f>
        <v>143725</v>
      </c>
      <c r="I148" s="69"/>
      <c r="J148" s="69"/>
      <c r="K148" s="86">
        <f t="shared" si="2"/>
        <v>0</v>
      </c>
      <c r="L148" s="69"/>
      <c r="M148" s="69"/>
      <c r="N148" s="69"/>
      <c r="O148" s="69"/>
      <c r="P148" s="69"/>
      <c r="Q148" s="89"/>
      <c r="R148" s="89"/>
    </row>
    <row r="149" spans="1:18" s="90" customFormat="1" ht="31.5" customHeight="1">
      <c r="A149" s="233" t="s">
        <v>149</v>
      </c>
      <c r="B149" s="233"/>
      <c r="C149" s="68" t="s">
        <v>150</v>
      </c>
      <c r="D149" s="225" t="s">
        <v>135</v>
      </c>
      <c r="E149" s="225"/>
      <c r="F149" s="225"/>
      <c r="G149" s="84">
        <v>0</v>
      </c>
      <c r="H149" s="69">
        <v>0</v>
      </c>
      <c r="I149" s="69">
        <v>0</v>
      </c>
      <c r="J149" s="69">
        <v>0</v>
      </c>
      <c r="K149" s="86">
        <f t="shared" si="2"/>
        <v>0</v>
      </c>
      <c r="L149" s="69">
        <v>0</v>
      </c>
      <c r="M149" s="69">
        <v>0</v>
      </c>
      <c r="N149" s="69">
        <v>0</v>
      </c>
      <c r="O149" s="69">
        <v>0</v>
      </c>
      <c r="P149" s="69"/>
      <c r="Q149" s="89">
        <v>0</v>
      </c>
      <c r="R149" s="89">
        <v>0</v>
      </c>
    </row>
    <row r="150" spans="1:12" s="94" customFormat="1" ht="31.5" customHeight="1" hidden="1">
      <c r="A150" s="76"/>
      <c r="B150" s="76"/>
      <c r="C150" s="93"/>
      <c r="D150" s="78"/>
      <c r="E150" s="78"/>
      <c r="F150" s="78"/>
      <c r="G150" s="78"/>
      <c r="H150" s="93"/>
      <c r="I150" s="93"/>
      <c r="J150" s="79"/>
      <c r="K150" s="79"/>
      <c r="L150" s="79"/>
    </row>
    <row r="151" spans="1:12" s="94" customFormat="1" ht="3.75" customHeight="1" hidden="1">
      <c r="A151" s="76"/>
      <c r="B151" s="76"/>
      <c r="C151" s="93"/>
      <c r="D151" s="78"/>
      <c r="E151" s="78"/>
      <c r="F151" s="78"/>
      <c r="G151" s="78"/>
      <c r="H151" s="93"/>
      <c r="I151" s="93"/>
      <c r="J151" s="79"/>
      <c r="K151" s="79"/>
      <c r="L151" s="79"/>
    </row>
    <row r="152" spans="1:12" s="94" customFormat="1" ht="3.75" customHeight="1" hidden="1">
      <c r="A152" s="76"/>
      <c r="B152" s="76"/>
      <c r="C152" s="93"/>
      <c r="D152" s="78"/>
      <c r="E152" s="78"/>
      <c r="F152" s="78"/>
      <c r="G152" s="78"/>
      <c r="H152" s="93"/>
      <c r="I152" s="93"/>
      <c r="J152" s="79"/>
      <c r="K152" s="79"/>
      <c r="L152" s="79"/>
    </row>
    <row r="153" spans="1:12" s="94" customFormat="1" ht="3.75" customHeight="1" hidden="1">
      <c r="A153" s="76"/>
      <c r="B153" s="76"/>
      <c r="C153" s="93"/>
      <c r="D153" s="78"/>
      <c r="E153" s="78"/>
      <c r="F153" s="78"/>
      <c r="G153" s="78"/>
      <c r="H153" s="93"/>
      <c r="I153" s="93"/>
      <c r="J153" s="79"/>
      <c r="K153" s="79"/>
      <c r="L153" s="79"/>
    </row>
    <row r="154" spans="1:12" s="94" customFormat="1" ht="3.75" customHeight="1" hidden="1">
      <c r="A154" s="76"/>
      <c r="B154" s="76"/>
      <c r="C154" s="93"/>
      <c r="D154" s="78"/>
      <c r="E154" s="78"/>
      <c r="F154" s="78"/>
      <c r="G154" s="78"/>
      <c r="H154" s="93"/>
      <c r="I154" s="93"/>
      <c r="J154" s="79"/>
      <c r="K154" s="79"/>
      <c r="L154" s="79"/>
    </row>
    <row r="155" spans="1:12" s="94" customFormat="1" ht="3.75" customHeight="1" hidden="1">
      <c r="A155" s="76"/>
      <c r="B155" s="76"/>
      <c r="C155" s="93"/>
      <c r="D155" s="78"/>
      <c r="E155" s="78"/>
      <c r="F155" s="78"/>
      <c r="G155" s="78"/>
      <c r="H155" s="93"/>
      <c r="I155" s="93"/>
      <c r="J155" s="79"/>
      <c r="K155" s="79"/>
      <c r="L155" s="79"/>
    </row>
    <row r="156" spans="1:12" s="94" customFormat="1" ht="3.75" customHeight="1" hidden="1">
      <c r="A156" s="76"/>
      <c r="B156" s="76"/>
      <c r="C156" s="93"/>
      <c r="D156" s="78"/>
      <c r="E156" s="78"/>
      <c r="F156" s="78"/>
      <c r="G156" s="78"/>
      <c r="H156" s="93"/>
      <c r="I156" s="93"/>
      <c r="J156" s="79"/>
      <c r="K156" s="79"/>
      <c r="L156" s="79"/>
    </row>
    <row r="157" spans="1:12" s="94" customFormat="1" ht="3.75" customHeight="1" hidden="1">
      <c r="A157" s="76"/>
      <c r="B157" s="76"/>
      <c r="C157" s="93"/>
      <c r="D157" s="78"/>
      <c r="E157" s="78"/>
      <c r="F157" s="78"/>
      <c r="G157" s="78"/>
      <c r="H157" s="93"/>
      <c r="I157" s="93"/>
      <c r="J157" s="79"/>
      <c r="K157" s="79"/>
      <c r="L157" s="79"/>
    </row>
    <row r="158" spans="1:15" s="64" customFormat="1" ht="55.5" customHeight="1">
      <c r="A158" s="239" t="s">
        <v>151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</row>
    <row r="159" spans="1:12" s="64" customFormat="1" ht="15.75">
      <c r="A159" s="12"/>
      <c r="B159" s="12"/>
      <c r="C159" s="96"/>
      <c r="D159" s="240"/>
      <c r="E159" s="240"/>
      <c r="F159" s="240"/>
      <c r="G159" s="98"/>
      <c r="H159" s="96"/>
      <c r="I159" s="96"/>
      <c r="J159" s="99"/>
      <c r="K159" s="99"/>
      <c r="L159" s="99"/>
    </row>
    <row r="160" spans="1:17" s="64" customFormat="1" ht="31.5" customHeight="1">
      <c r="A160" s="231" t="s">
        <v>51</v>
      </c>
      <c r="B160" s="231"/>
      <c r="C160" s="222" t="s">
        <v>89</v>
      </c>
      <c r="D160" s="222" t="s">
        <v>152</v>
      </c>
      <c r="E160" s="222"/>
      <c r="F160" s="222"/>
      <c r="G160" s="221" t="s">
        <v>153</v>
      </c>
      <c r="H160" s="221"/>
      <c r="I160" s="221"/>
      <c r="J160" s="221"/>
      <c r="K160" s="221"/>
      <c r="L160" s="221"/>
      <c r="M160" s="221"/>
      <c r="N160" s="221"/>
      <c r="O160" s="221"/>
      <c r="P160" s="100"/>
      <c r="Q160" s="100"/>
    </row>
    <row r="161" spans="1:24" s="64" customFormat="1" ht="31.5" customHeight="1">
      <c r="A161" s="231"/>
      <c r="B161" s="231"/>
      <c r="C161" s="222"/>
      <c r="D161" s="222"/>
      <c r="E161" s="222"/>
      <c r="F161" s="222"/>
      <c r="G161" s="221" t="s">
        <v>154</v>
      </c>
      <c r="H161" s="221"/>
      <c r="I161" s="221"/>
      <c r="J161" s="221" t="s">
        <v>155</v>
      </c>
      <c r="K161" s="221"/>
      <c r="L161" s="221"/>
      <c r="M161" s="221"/>
      <c r="N161" s="221"/>
      <c r="O161" s="221"/>
      <c r="P161" s="100"/>
      <c r="Q161" s="100"/>
      <c r="T161" s="241"/>
      <c r="U161" s="241"/>
      <c r="W161" s="241"/>
      <c r="X161" s="241"/>
    </row>
    <row r="162" spans="1:24" s="64" customFormat="1" ht="31.5" customHeight="1">
      <c r="A162" s="231"/>
      <c r="B162" s="231"/>
      <c r="C162" s="222"/>
      <c r="D162" s="222"/>
      <c r="E162" s="222"/>
      <c r="F162" s="222"/>
      <c r="G162" s="221"/>
      <c r="H162" s="221"/>
      <c r="I162" s="221"/>
      <c r="J162" s="221" t="s">
        <v>156</v>
      </c>
      <c r="K162" s="221"/>
      <c r="L162" s="221"/>
      <c r="M162" s="222" t="s">
        <v>157</v>
      </c>
      <c r="N162" s="222"/>
      <c r="O162" s="222"/>
      <c r="P162" s="100"/>
      <c r="Q162" s="100"/>
      <c r="T162" s="241"/>
      <c r="U162" s="241"/>
      <c r="W162" s="241"/>
      <c r="X162" s="241"/>
    </row>
    <row r="163" spans="1:17" s="64" customFormat="1" ht="82.5" customHeight="1">
      <c r="A163" s="231"/>
      <c r="B163" s="231"/>
      <c r="C163" s="222"/>
      <c r="D163" s="222"/>
      <c r="E163" s="222"/>
      <c r="F163" s="222"/>
      <c r="G163" s="221"/>
      <c r="H163" s="221"/>
      <c r="I163" s="221"/>
      <c r="J163" s="221"/>
      <c r="K163" s="221"/>
      <c r="L163" s="221"/>
      <c r="M163" s="222"/>
      <c r="N163" s="222"/>
      <c r="O163" s="222"/>
      <c r="P163" s="100"/>
      <c r="Q163" s="100"/>
    </row>
    <row r="164" spans="1:17" s="64" customFormat="1" ht="110.25">
      <c r="A164" s="231"/>
      <c r="B164" s="231"/>
      <c r="C164" s="222"/>
      <c r="D164" s="222"/>
      <c r="E164" s="222"/>
      <c r="F164" s="222"/>
      <c r="G164" s="45" t="s">
        <v>158</v>
      </c>
      <c r="H164" s="45" t="s">
        <v>159</v>
      </c>
      <c r="I164" s="45" t="s">
        <v>160</v>
      </c>
      <c r="J164" s="45" t="s">
        <v>158</v>
      </c>
      <c r="K164" s="45" t="s">
        <v>159</v>
      </c>
      <c r="L164" s="45" t="s">
        <v>160</v>
      </c>
      <c r="M164" s="45" t="s">
        <v>158</v>
      </c>
      <c r="N164" s="45" t="s">
        <v>159</v>
      </c>
      <c r="O164" s="45" t="s">
        <v>160</v>
      </c>
      <c r="P164" s="101"/>
      <c r="Q164" s="101"/>
    </row>
    <row r="165" spans="1:17" s="64" customFormat="1" ht="15.75">
      <c r="A165" s="224">
        <v>1</v>
      </c>
      <c r="B165" s="224"/>
      <c r="C165" s="67">
        <v>2</v>
      </c>
      <c r="D165" s="222">
        <v>3</v>
      </c>
      <c r="E165" s="222"/>
      <c r="F165" s="222"/>
      <c r="G165" s="67">
        <v>4</v>
      </c>
      <c r="H165" s="67">
        <v>5</v>
      </c>
      <c r="I165" s="67">
        <v>6</v>
      </c>
      <c r="J165" s="67">
        <v>7</v>
      </c>
      <c r="K165" s="66">
        <v>8</v>
      </c>
      <c r="L165" s="66">
        <v>9</v>
      </c>
      <c r="M165" s="45">
        <v>10</v>
      </c>
      <c r="N165" s="45">
        <v>11</v>
      </c>
      <c r="O165" s="45">
        <v>12</v>
      </c>
      <c r="P165" s="80"/>
      <c r="Q165" s="80"/>
    </row>
    <row r="166" spans="1:17" s="64" customFormat="1" ht="31.5" customHeight="1">
      <c r="A166" s="234" t="s">
        <v>161</v>
      </c>
      <c r="B166" s="234"/>
      <c r="C166" s="71" t="s">
        <v>162</v>
      </c>
      <c r="D166" s="235" t="s">
        <v>135</v>
      </c>
      <c r="E166" s="235"/>
      <c r="F166" s="235"/>
      <c r="G166" s="85">
        <f aca="true" t="shared" si="3" ref="G166:O166">SUM(G167:G168)</f>
        <v>5745057.35</v>
      </c>
      <c r="H166" s="85">
        <f t="shared" si="3"/>
        <v>6570032.35</v>
      </c>
      <c r="I166" s="85">
        <f t="shared" si="3"/>
        <v>4927832.35</v>
      </c>
      <c r="J166" s="85">
        <f t="shared" si="3"/>
        <v>5745057.35</v>
      </c>
      <c r="K166" s="85">
        <f t="shared" si="3"/>
        <v>6570032.35</v>
      </c>
      <c r="L166" s="85">
        <f t="shared" si="3"/>
        <v>4927832.35</v>
      </c>
      <c r="M166" s="85">
        <f t="shared" si="3"/>
        <v>0</v>
      </c>
      <c r="N166" s="85">
        <f t="shared" si="3"/>
        <v>0</v>
      </c>
      <c r="O166" s="85">
        <f t="shared" si="3"/>
        <v>0</v>
      </c>
      <c r="P166" s="102"/>
      <c r="Q166" s="80"/>
    </row>
    <row r="167" spans="1:16" s="64" customFormat="1" ht="48.75" customHeight="1">
      <c r="A167" s="234" t="s">
        <v>163</v>
      </c>
      <c r="B167" s="234"/>
      <c r="C167" s="71" t="s">
        <v>164</v>
      </c>
      <c r="D167" s="235" t="s">
        <v>135</v>
      </c>
      <c r="E167" s="235"/>
      <c r="F167" s="235"/>
      <c r="G167" s="61">
        <f aca="true" t="shared" si="4" ref="G167:I168">J167+M167</f>
        <v>448500</v>
      </c>
      <c r="H167" s="61">
        <f t="shared" si="4"/>
        <v>0</v>
      </c>
      <c r="I167" s="61">
        <f t="shared" si="4"/>
        <v>0</v>
      </c>
      <c r="J167" s="61">
        <f>'приложение 1'!L78+'приложение 1'!L89</f>
        <v>448500</v>
      </c>
      <c r="K167" s="61"/>
      <c r="L167" s="61"/>
      <c r="M167" s="61"/>
      <c r="N167" s="61"/>
      <c r="O167" s="61"/>
      <c r="P167" s="99"/>
    </row>
    <row r="168" spans="1:16" s="64" customFormat="1" ht="31.5" customHeight="1">
      <c r="A168" s="234" t="s">
        <v>165</v>
      </c>
      <c r="B168" s="234"/>
      <c r="C168" s="71" t="s">
        <v>166</v>
      </c>
      <c r="D168" s="235"/>
      <c r="E168" s="235"/>
      <c r="F168" s="235"/>
      <c r="G168" s="61">
        <f t="shared" si="4"/>
        <v>5296557.35</v>
      </c>
      <c r="H168" s="61">
        <f t="shared" si="4"/>
        <v>6570032.35</v>
      </c>
      <c r="I168" s="61">
        <f t="shared" si="4"/>
        <v>4927832.35</v>
      </c>
      <c r="J168" s="61">
        <f>G141-J167</f>
        <v>5296557.35</v>
      </c>
      <c r="K168" s="61">
        <f>Q141-K167</f>
        <v>6570032.35</v>
      </c>
      <c r="L168" s="61">
        <f>R141-L167</f>
        <v>4927832.35</v>
      </c>
      <c r="M168" s="61"/>
      <c r="N168" s="61"/>
      <c r="O168" s="61"/>
      <c r="P168" s="99"/>
    </row>
    <row r="169" spans="1:12" s="64" customFormat="1" ht="31.5" customHeight="1">
      <c r="A169" s="103"/>
      <c r="B169" s="103"/>
      <c r="C169" s="96"/>
      <c r="D169" s="98"/>
      <c r="E169" s="98"/>
      <c r="F169" s="98"/>
      <c r="G169" s="98"/>
      <c r="H169" s="98"/>
      <c r="I169" s="98"/>
      <c r="J169" s="98"/>
      <c r="K169" s="104"/>
      <c r="L169" s="104"/>
    </row>
    <row r="170" spans="1:16" s="64" customFormat="1" ht="24" customHeight="1">
      <c r="A170" s="239" t="s">
        <v>167</v>
      </c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95"/>
    </row>
    <row r="171" spans="1:16" s="64" customFormat="1" ht="1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1:12" s="106" customFormat="1" ht="31.5" customHeight="1">
      <c r="A172" s="224" t="s">
        <v>168</v>
      </c>
      <c r="B172" s="224"/>
      <c r="C172" s="224"/>
      <c r="D172" s="224"/>
      <c r="E172" s="224"/>
      <c r="F172" s="224"/>
      <c r="G172" s="224"/>
      <c r="H172" s="224"/>
      <c r="I172" s="224"/>
      <c r="J172" s="105" t="s">
        <v>89</v>
      </c>
      <c r="K172" s="242" t="s">
        <v>169</v>
      </c>
      <c r="L172" s="242"/>
    </row>
    <row r="173" spans="1:12" s="64" customFormat="1" ht="15.75">
      <c r="A173" s="243">
        <v>1</v>
      </c>
      <c r="B173" s="243"/>
      <c r="C173" s="243"/>
      <c r="D173" s="243"/>
      <c r="E173" s="243"/>
      <c r="F173" s="243"/>
      <c r="G173" s="243"/>
      <c r="H173" s="243"/>
      <c r="I173" s="243"/>
      <c r="J173" s="88" t="s">
        <v>170</v>
      </c>
      <c r="K173" s="1">
        <v>3</v>
      </c>
      <c r="L173" s="1"/>
    </row>
    <row r="174" spans="1:12" s="64" customFormat="1" ht="15.75" customHeight="1">
      <c r="A174" s="234" t="s">
        <v>147</v>
      </c>
      <c r="B174" s="234"/>
      <c r="C174" s="234"/>
      <c r="D174" s="234"/>
      <c r="E174" s="234"/>
      <c r="F174" s="234"/>
      <c r="G174" s="234"/>
      <c r="H174" s="234"/>
      <c r="I174" s="234"/>
      <c r="J174" s="88" t="s">
        <v>171</v>
      </c>
      <c r="K174" s="244"/>
      <c r="L174" s="244"/>
    </row>
    <row r="175" spans="1:12" s="64" customFormat="1" ht="15.75" customHeight="1">
      <c r="A175" s="234" t="s">
        <v>172</v>
      </c>
      <c r="B175" s="234"/>
      <c r="C175" s="234"/>
      <c r="D175" s="234"/>
      <c r="E175" s="234"/>
      <c r="F175" s="234"/>
      <c r="G175" s="234"/>
      <c r="H175" s="234"/>
      <c r="I175" s="234"/>
      <c r="J175" s="88" t="s">
        <v>173</v>
      </c>
      <c r="K175" s="244"/>
      <c r="L175" s="244"/>
    </row>
    <row r="176" spans="1:12" s="64" customFormat="1" ht="15.75" customHeight="1">
      <c r="A176" s="234" t="s">
        <v>174</v>
      </c>
      <c r="B176" s="234"/>
      <c r="C176" s="234"/>
      <c r="D176" s="234"/>
      <c r="E176" s="234"/>
      <c r="F176" s="234"/>
      <c r="G176" s="234"/>
      <c r="H176" s="234"/>
      <c r="I176" s="234"/>
      <c r="J176" s="88" t="s">
        <v>175</v>
      </c>
      <c r="K176" s="244"/>
      <c r="L176" s="244"/>
    </row>
    <row r="177" spans="1:12" s="64" customFormat="1" ht="15.75" customHeight="1">
      <c r="A177" s="234" t="s">
        <v>176</v>
      </c>
      <c r="B177" s="234"/>
      <c r="C177" s="234"/>
      <c r="D177" s="234"/>
      <c r="E177" s="234"/>
      <c r="F177" s="234"/>
      <c r="G177" s="234"/>
      <c r="H177" s="234"/>
      <c r="I177" s="234"/>
      <c r="J177" s="88" t="s">
        <v>177</v>
      </c>
      <c r="K177" s="244"/>
      <c r="L177" s="244"/>
    </row>
    <row r="178" spans="1:12" s="64" customFormat="1" ht="15.75">
      <c r="A178" s="234"/>
      <c r="B178" s="234"/>
      <c r="C178" s="234"/>
      <c r="D178" s="234"/>
      <c r="E178" s="234"/>
      <c r="F178" s="234"/>
      <c r="G178" s="234"/>
      <c r="H178" s="234"/>
      <c r="I178" s="234"/>
      <c r="J178" s="88" t="s">
        <v>178</v>
      </c>
      <c r="K178" s="244"/>
      <c r="L178" s="244"/>
    </row>
    <row r="179" spans="1:12" s="64" customFormat="1" ht="15.75" customHeight="1">
      <c r="A179" s="234" t="s">
        <v>179</v>
      </c>
      <c r="B179" s="234"/>
      <c r="C179" s="234"/>
      <c r="D179" s="234"/>
      <c r="E179" s="234"/>
      <c r="F179" s="234"/>
      <c r="G179" s="234"/>
      <c r="H179" s="234"/>
      <c r="I179" s="234"/>
      <c r="J179" s="88" t="s">
        <v>180</v>
      </c>
      <c r="K179" s="244"/>
      <c r="L179" s="244"/>
    </row>
    <row r="180" spans="1:12" s="64" customFormat="1" ht="15.75" customHeight="1">
      <c r="A180" s="234" t="s">
        <v>176</v>
      </c>
      <c r="B180" s="234"/>
      <c r="C180" s="234"/>
      <c r="D180" s="234"/>
      <c r="E180" s="234"/>
      <c r="F180" s="234"/>
      <c r="G180" s="234"/>
      <c r="H180" s="234"/>
      <c r="I180" s="234"/>
      <c r="J180" s="88" t="s">
        <v>181</v>
      </c>
      <c r="K180" s="244"/>
      <c r="L180" s="244"/>
    </row>
    <row r="181" spans="1:12" s="64" customFormat="1" ht="15.75">
      <c r="A181" s="234"/>
      <c r="B181" s="234"/>
      <c r="C181" s="234"/>
      <c r="D181" s="234"/>
      <c r="E181" s="234"/>
      <c r="F181" s="234"/>
      <c r="G181" s="234"/>
      <c r="H181" s="234"/>
      <c r="I181" s="234"/>
      <c r="J181" s="88" t="s">
        <v>182</v>
      </c>
      <c r="K181" s="244"/>
      <c r="L181" s="244"/>
    </row>
    <row r="182" spans="1:12" s="64" customFormat="1" ht="31.5" customHeight="1">
      <c r="A182" s="103"/>
      <c r="B182" s="103"/>
      <c r="C182" s="96"/>
      <c r="D182" s="98"/>
      <c r="E182" s="98"/>
      <c r="F182" s="98"/>
      <c r="G182" s="98"/>
      <c r="H182" s="98"/>
      <c r="I182" s="98"/>
      <c r="J182" s="98"/>
      <c r="K182" s="104"/>
      <c r="L182" s="104"/>
    </row>
    <row r="183" spans="1:12" s="64" customFormat="1" ht="31.5" customHeight="1">
      <c r="A183" s="103"/>
      <c r="B183" s="103"/>
      <c r="C183" s="96"/>
      <c r="D183" s="98"/>
      <c r="E183" s="98"/>
      <c r="F183" s="98"/>
      <c r="G183" s="98"/>
      <c r="H183" s="98"/>
      <c r="I183" s="98"/>
      <c r="J183" s="98"/>
      <c r="K183" s="104"/>
      <c r="L183" s="104"/>
    </row>
    <row r="184" spans="1:12" s="64" customFormat="1" ht="31.5" customHeight="1">
      <c r="A184" s="103"/>
      <c r="B184" s="103"/>
      <c r="C184" s="96"/>
      <c r="D184" s="98"/>
      <c r="E184" s="98"/>
      <c r="F184" s="98"/>
      <c r="G184" s="98"/>
      <c r="H184" s="98"/>
      <c r="I184" s="98"/>
      <c r="J184" s="98"/>
      <c r="K184" s="104"/>
      <c r="L184" s="104"/>
    </row>
    <row r="185" spans="1:16" s="64" customFormat="1" ht="17.25" customHeight="1">
      <c r="A185" s="239" t="s">
        <v>183</v>
      </c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95"/>
    </row>
    <row r="186" spans="1:12" s="64" customFormat="1" ht="15.75">
      <c r="A186" s="103"/>
      <c r="B186" s="103"/>
      <c r="C186" s="96"/>
      <c r="D186" s="98"/>
      <c r="E186" s="98"/>
      <c r="F186" s="98"/>
      <c r="G186" s="98"/>
      <c r="H186" s="98"/>
      <c r="I186" s="98"/>
      <c r="J186" s="98"/>
      <c r="K186" s="104"/>
      <c r="L186" s="104"/>
    </row>
    <row r="187" spans="1:12" s="106" customFormat="1" ht="32.25" customHeight="1">
      <c r="A187" s="224" t="s">
        <v>168</v>
      </c>
      <c r="B187" s="224"/>
      <c r="C187" s="224"/>
      <c r="D187" s="224"/>
      <c r="E187" s="224"/>
      <c r="F187" s="224"/>
      <c r="G187" s="224"/>
      <c r="H187" s="224"/>
      <c r="I187" s="224"/>
      <c r="J187" s="105" t="s">
        <v>89</v>
      </c>
      <c r="K187" s="242" t="s">
        <v>169</v>
      </c>
      <c r="L187" s="242"/>
    </row>
    <row r="188" spans="1:12" s="64" customFormat="1" ht="15.75">
      <c r="A188" s="243">
        <v>1</v>
      </c>
      <c r="B188" s="243"/>
      <c r="C188" s="243"/>
      <c r="D188" s="243"/>
      <c r="E188" s="243"/>
      <c r="F188" s="243"/>
      <c r="G188" s="243"/>
      <c r="H188" s="243"/>
      <c r="I188" s="243"/>
      <c r="J188" s="88" t="s">
        <v>170</v>
      </c>
      <c r="K188" s="1">
        <v>3</v>
      </c>
      <c r="L188" s="1"/>
    </row>
    <row r="189" spans="1:12" s="64" customFormat="1" ht="15.75" customHeight="1">
      <c r="A189" s="234" t="s">
        <v>184</v>
      </c>
      <c r="B189" s="234"/>
      <c r="C189" s="234"/>
      <c r="D189" s="234"/>
      <c r="E189" s="234"/>
      <c r="F189" s="234"/>
      <c r="G189" s="234"/>
      <c r="H189" s="234"/>
      <c r="I189" s="234"/>
      <c r="J189" s="88" t="s">
        <v>171</v>
      </c>
      <c r="K189" s="244"/>
      <c r="L189" s="244"/>
    </row>
    <row r="190" spans="1:12" s="64" customFormat="1" ht="15.75" customHeight="1">
      <c r="A190" s="234" t="s">
        <v>185</v>
      </c>
      <c r="B190" s="234"/>
      <c r="C190" s="234"/>
      <c r="D190" s="234"/>
      <c r="E190" s="234"/>
      <c r="F190" s="234"/>
      <c r="G190" s="234"/>
      <c r="H190" s="234"/>
      <c r="I190" s="234"/>
      <c r="J190" s="88" t="s">
        <v>173</v>
      </c>
      <c r="K190" s="244"/>
      <c r="L190" s="244"/>
    </row>
    <row r="191" spans="1:12" s="64" customFormat="1" ht="15.75" customHeight="1">
      <c r="A191" s="234" t="s">
        <v>174</v>
      </c>
      <c r="B191" s="234"/>
      <c r="C191" s="234"/>
      <c r="D191" s="234"/>
      <c r="E191" s="234"/>
      <c r="F191" s="234"/>
      <c r="G191" s="234"/>
      <c r="H191" s="234"/>
      <c r="I191" s="234"/>
      <c r="J191" s="88" t="s">
        <v>175</v>
      </c>
      <c r="K191" s="244"/>
      <c r="L191" s="244"/>
    </row>
    <row r="192" spans="1:12" s="64" customFormat="1" ht="15.75" customHeight="1">
      <c r="A192" s="234" t="s">
        <v>176</v>
      </c>
      <c r="B192" s="234"/>
      <c r="C192" s="234"/>
      <c r="D192" s="234"/>
      <c r="E192" s="234"/>
      <c r="F192" s="234"/>
      <c r="G192" s="234"/>
      <c r="H192" s="234"/>
      <c r="I192" s="234"/>
      <c r="J192" s="88" t="s">
        <v>177</v>
      </c>
      <c r="K192" s="244"/>
      <c r="L192" s="244"/>
    </row>
    <row r="193" spans="1:12" s="64" customFormat="1" ht="15.75">
      <c r="A193" s="234"/>
      <c r="B193" s="234"/>
      <c r="C193" s="234"/>
      <c r="D193" s="234"/>
      <c r="E193" s="234"/>
      <c r="F193" s="234"/>
      <c r="G193" s="234"/>
      <c r="H193" s="234"/>
      <c r="I193" s="234"/>
      <c r="J193" s="88" t="s">
        <v>178</v>
      </c>
      <c r="K193" s="244"/>
      <c r="L193" s="244"/>
    </row>
    <row r="194" spans="1:12" s="64" customFormat="1" ht="15.75" customHeight="1">
      <c r="A194" s="234" t="s">
        <v>179</v>
      </c>
      <c r="B194" s="234"/>
      <c r="C194" s="234"/>
      <c r="D194" s="234"/>
      <c r="E194" s="234"/>
      <c r="F194" s="234"/>
      <c r="G194" s="234"/>
      <c r="H194" s="234"/>
      <c r="I194" s="234"/>
      <c r="J194" s="88" t="s">
        <v>180</v>
      </c>
      <c r="K194" s="244"/>
      <c r="L194" s="244"/>
    </row>
    <row r="195" spans="1:12" s="64" customFormat="1" ht="15.75" customHeight="1">
      <c r="A195" s="234" t="s">
        <v>176</v>
      </c>
      <c r="B195" s="234"/>
      <c r="C195" s="234"/>
      <c r="D195" s="234"/>
      <c r="E195" s="234"/>
      <c r="F195" s="234"/>
      <c r="G195" s="234"/>
      <c r="H195" s="234"/>
      <c r="I195" s="234"/>
      <c r="J195" s="88" t="s">
        <v>181</v>
      </c>
      <c r="K195" s="244"/>
      <c r="L195" s="244"/>
    </row>
    <row r="196" spans="1:12" s="64" customFormat="1" ht="15.75">
      <c r="A196" s="234"/>
      <c r="B196" s="234"/>
      <c r="C196" s="234"/>
      <c r="D196" s="234"/>
      <c r="E196" s="234"/>
      <c r="F196" s="234"/>
      <c r="G196" s="234"/>
      <c r="H196" s="234"/>
      <c r="I196" s="234"/>
      <c r="J196" s="88" t="s">
        <v>182</v>
      </c>
      <c r="K196" s="244"/>
      <c r="L196" s="244"/>
    </row>
    <row r="197" spans="1:12" s="64" customFormat="1" ht="15.75">
      <c r="A197" s="103"/>
      <c r="B197" s="103"/>
      <c r="C197" s="96"/>
      <c r="D197" s="98"/>
      <c r="E197" s="98"/>
      <c r="F197" s="98"/>
      <c r="G197" s="98"/>
      <c r="H197" s="98"/>
      <c r="I197" s="98"/>
      <c r="J197" s="98"/>
      <c r="K197" s="104"/>
      <c r="L197" s="104"/>
    </row>
    <row r="198" spans="1:12" s="64" customFormat="1" ht="31.5" customHeight="1">
      <c r="A198" s="103"/>
      <c r="B198" s="103"/>
      <c r="C198" s="96"/>
      <c r="D198" s="98"/>
      <c r="E198" s="98"/>
      <c r="F198" s="98"/>
      <c r="G198" s="98"/>
      <c r="H198" s="98"/>
      <c r="I198" s="98"/>
      <c r="J198" s="98"/>
      <c r="K198" s="104"/>
      <c r="L198" s="104"/>
    </row>
    <row r="199" spans="1:11" ht="15.75" customHeight="1">
      <c r="A199" s="14" t="s">
        <v>186</v>
      </c>
      <c r="B199" s="14"/>
      <c r="C199" s="14"/>
      <c r="D199" s="107"/>
      <c r="E199" s="107"/>
      <c r="F199" s="107"/>
      <c r="G199" s="107"/>
      <c r="H199" s="97"/>
      <c r="I199" s="36"/>
      <c r="J199" s="245" t="s">
        <v>187</v>
      </c>
      <c r="K199" s="245"/>
    </row>
    <row r="200" spans="1:11" ht="16.5" customHeight="1">
      <c r="A200" s="108"/>
      <c r="B200" s="109" t="s">
        <v>188</v>
      </c>
      <c r="C200" s="107"/>
      <c r="D200" s="107"/>
      <c r="E200" s="107"/>
      <c r="F200" s="107"/>
      <c r="G200" s="107"/>
      <c r="H200" s="246"/>
      <c r="I200" s="246"/>
      <c r="J200" s="245" t="s">
        <v>189</v>
      </c>
      <c r="K200" s="245"/>
    </row>
    <row r="201" spans="1:11" ht="15.75" customHeight="1">
      <c r="A201" s="14" t="s">
        <v>190</v>
      </c>
      <c r="B201" s="14"/>
      <c r="C201" s="14"/>
      <c r="D201" s="107"/>
      <c r="E201" s="107"/>
      <c r="F201" s="107"/>
      <c r="G201" s="107"/>
      <c r="H201" s="97"/>
      <c r="I201" s="36"/>
      <c r="J201" s="247"/>
      <c r="K201" s="247"/>
    </row>
    <row r="202" spans="1:11" ht="15.75" customHeight="1">
      <c r="A202" s="108"/>
      <c r="B202" s="108"/>
      <c r="C202" s="107"/>
      <c r="D202" s="107"/>
      <c r="E202" s="107"/>
      <c r="F202" s="107"/>
      <c r="G202" s="107"/>
      <c r="H202" s="246"/>
      <c r="I202" s="246"/>
      <c r="J202" s="248" t="s">
        <v>191</v>
      </c>
      <c r="K202" s="248"/>
    </row>
    <row r="203" spans="1:11" ht="16.5" customHeight="1">
      <c r="A203" s="14" t="s">
        <v>192</v>
      </c>
      <c r="B203" s="14"/>
      <c r="C203" s="14"/>
      <c r="D203" s="249" t="s">
        <v>190</v>
      </c>
      <c r="E203" s="249"/>
      <c r="F203" s="249"/>
      <c r="G203" s="249"/>
      <c r="H203" s="111"/>
      <c r="I203" s="245" t="s">
        <v>189</v>
      </c>
      <c r="J203" s="245"/>
      <c r="K203" s="112" t="s">
        <v>193</v>
      </c>
    </row>
    <row r="204" spans="1:11" ht="24" customHeight="1">
      <c r="A204" s="108"/>
      <c r="B204" s="108"/>
      <c r="C204" s="107"/>
      <c r="D204" s="246" t="s">
        <v>194</v>
      </c>
      <c r="E204" s="246"/>
      <c r="F204" s="246"/>
      <c r="G204" s="250" t="s">
        <v>195</v>
      </c>
      <c r="H204" s="250"/>
      <c r="I204" s="13" t="s">
        <v>191</v>
      </c>
      <c r="J204" s="13"/>
      <c r="K204" s="110" t="s">
        <v>196</v>
      </c>
    </row>
  </sheetData>
  <sheetProtection/>
  <mergeCells count="282">
    <mergeCell ref="A201:C201"/>
    <mergeCell ref="J201:K201"/>
    <mergeCell ref="H202:I202"/>
    <mergeCell ref="J202:K202"/>
    <mergeCell ref="A203:C203"/>
    <mergeCell ref="D203:G203"/>
    <mergeCell ref="I203:J203"/>
    <mergeCell ref="D204:F204"/>
    <mergeCell ref="G204:H204"/>
    <mergeCell ref="I204:J204"/>
    <mergeCell ref="A194:I194"/>
    <mergeCell ref="K194:L194"/>
    <mergeCell ref="A195:I195"/>
    <mergeCell ref="K195:L195"/>
    <mergeCell ref="A196:I196"/>
    <mergeCell ref="K196:L196"/>
    <mergeCell ref="A199:C199"/>
    <mergeCell ref="J199:K199"/>
    <mergeCell ref="H200:I200"/>
    <mergeCell ref="J200:K200"/>
    <mergeCell ref="A189:I189"/>
    <mergeCell ref="K189:L189"/>
    <mergeCell ref="A190:I190"/>
    <mergeCell ref="K190:L190"/>
    <mergeCell ref="A191:I191"/>
    <mergeCell ref="K191:L191"/>
    <mergeCell ref="A192:I192"/>
    <mergeCell ref="K192:L192"/>
    <mergeCell ref="A193:I193"/>
    <mergeCell ref="K193:L193"/>
    <mergeCell ref="A180:I180"/>
    <mergeCell ref="K180:L180"/>
    <mergeCell ref="A181:I181"/>
    <mergeCell ref="K181:L181"/>
    <mergeCell ref="A185:O185"/>
    <mergeCell ref="A187:I187"/>
    <mergeCell ref="K187:L187"/>
    <mergeCell ref="A188:I188"/>
    <mergeCell ref="K188:L188"/>
    <mergeCell ref="A175:I175"/>
    <mergeCell ref="K175:L175"/>
    <mergeCell ref="A176:I176"/>
    <mergeCell ref="K176:L176"/>
    <mergeCell ref="A177:I177"/>
    <mergeCell ref="K177:L177"/>
    <mergeCell ref="A178:I178"/>
    <mergeCell ref="K178:L178"/>
    <mergeCell ref="A179:I179"/>
    <mergeCell ref="K179:L179"/>
    <mergeCell ref="A168:B168"/>
    <mergeCell ref="D168:F168"/>
    <mergeCell ref="A170:O170"/>
    <mergeCell ref="A172:I172"/>
    <mergeCell ref="K172:L172"/>
    <mergeCell ref="A173:I173"/>
    <mergeCell ref="K173:L173"/>
    <mergeCell ref="A174:I174"/>
    <mergeCell ref="K174:L174"/>
    <mergeCell ref="T161:U162"/>
    <mergeCell ref="W161:X162"/>
    <mergeCell ref="J162:L163"/>
    <mergeCell ref="M162:O163"/>
    <mergeCell ref="A165:B165"/>
    <mergeCell ref="D165:F165"/>
    <mergeCell ref="A166:B166"/>
    <mergeCell ref="D166:F166"/>
    <mergeCell ref="A167:B167"/>
    <mergeCell ref="D167:F167"/>
    <mergeCell ref="A149:B149"/>
    <mergeCell ref="D149:F149"/>
    <mergeCell ref="A158:O158"/>
    <mergeCell ref="A159:B159"/>
    <mergeCell ref="D159:F159"/>
    <mergeCell ref="A160:B164"/>
    <mergeCell ref="C160:C164"/>
    <mergeCell ref="D160:F164"/>
    <mergeCell ref="G160:O160"/>
    <mergeCell ref="G161:I163"/>
    <mergeCell ref="J161:O161"/>
    <mergeCell ref="A144:B144"/>
    <mergeCell ref="D144:F144"/>
    <mergeCell ref="A145:B145"/>
    <mergeCell ref="D145:F145"/>
    <mergeCell ref="A146:B146"/>
    <mergeCell ref="D146:F146"/>
    <mergeCell ref="A147:B147"/>
    <mergeCell ref="D147:F147"/>
    <mergeCell ref="A148:B148"/>
    <mergeCell ref="D148:F148"/>
    <mergeCell ref="A139:B139"/>
    <mergeCell ref="D139:F139"/>
    <mergeCell ref="A140:B140"/>
    <mergeCell ref="D140:F140"/>
    <mergeCell ref="A141:B141"/>
    <mergeCell ref="D141:F141"/>
    <mergeCell ref="A142:B142"/>
    <mergeCell ref="D142:F142"/>
    <mergeCell ref="A143:B143"/>
    <mergeCell ref="D143:F143"/>
    <mergeCell ref="A134:B134"/>
    <mergeCell ref="D134:F134"/>
    <mergeCell ref="A135:B135"/>
    <mergeCell ref="D135:F135"/>
    <mergeCell ref="A136:B136"/>
    <mergeCell ref="D136:F136"/>
    <mergeCell ref="A137:B137"/>
    <mergeCell ref="D137:F137"/>
    <mergeCell ref="A138:B138"/>
    <mergeCell ref="D138:F138"/>
    <mergeCell ref="A117:B117"/>
    <mergeCell ref="D117:F117"/>
    <mergeCell ref="A118:B118"/>
    <mergeCell ref="D118:F118"/>
    <mergeCell ref="A129:B133"/>
    <mergeCell ref="C129:C133"/>
    <mergeCell ref="D129:F133"/>
    <mergeCell ref="G129:R129"/>
    <mergeCell ref="G130:G133"/>
    <mergeCell ref="H130:P130"/>
    <mergeCell ref="Q130:Q133"/>
    <mergeCell ref="R130:R133"/>
    <mergeCell ref="H131:H133"/>
    <mergeCell ref="I131:I133"/>
    <mergeCell ref="J131:J133"/>
    <mergeCell ref="K131:P131"/>
    <mergeCell ref="K132:K133"/>
    <mergeCell ref="L132:P132"/>
    <mergeCell ref="A112:B112"/>
    <mergeCell ref="D112:F112"/>
    <mergeCell ref="A113:B113"/>
    <mergeCell ref="D113:F113"/>
    <mergeCell ref="A114:B114"/>
    <mergeCell ref="D114:F114"/>
    <mergeCell ref="A115:B115"/>
    <mergeCell ref="D115:F115"/>
    <mergeCell ref="A116:B116"/>
    <mergeCell ref="D116:F116"/>
    <mergeCell ref="A96:D96"/>
    <mergeCell ref="E96:F96"/>
    <mergeCell ref="A97:D97"/>
    <mergeCell ref="E97:F97"/>
    <mergeCell ref="A98:D98"/>
    <mergeCell ref="E98:F98"/>
    <mergeCell ref="A105:O105"/>
    <mergeCell ref="A107:B111"/>
    <mergeCell ref="C107:C111"/>
    <mergeCell ref="D107:F111"/>
    <mergeCell ref="G107:R107"/>
    <mergeCell ref="G108:G111"/>
    <mergeCell ref="H108:P108"/>
    <mergeCell ref="Q108:Q111"/>
    <mergeCell ref="R108:R111"/>
    <mergeCell ref="H109:H111"/>
    <mergeCell ref="I109:I111"/>
    <mergeCell ref="J109:J111"/>
    <mergeCell ref="K109:P109"/>
    <mergeCell ref="K110:K111"/>
    <mergeCell ref="L110:P110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62:J62"/>
    <mergeCell ref="A63:J63"/>
    <mergeCell ref="A64:J64"/>
    <mergeCell ref="A65:K65"/>
    <mergeCell ref="A66:J66"/>
    <mergeCell ref="A67:J67"/>
    <mergeCell ref="A68:J68"/>
    <mergeCell ref="A69:K69"/>
    <mergeCell ref="A70:D70"/>
    <mergeCell ref="E70:F70"/>
    <mergeCell ref="A53:J53"/>
    <mergeCell ref="A54:J54"/>
    <mergeCell ref="A55:J55"/>
    <mergeCell ref="A56:J56"/>
    <mergeCell ref="A57:J57"/>
    <mergeCell ref="A58:J58"/>
    <mergeCell ref="A59:J59"/>
    <mergeCell ref="A60:J60"/>
    <mergeCell ref="A61:K61"/>
    <mergeCell ref="A44:L44"/>
    <mergeCell ref="A45:K45"/>
    <mergeCell ref="A46:K46"/>
    <mergeCell ref="A47:K47"/>
    <mergeCell ref="A48:K48"/>
    <mergeCell ref="A49:K49"/>
    <mergeCell ref="A50:J50"/>
    <mergeCell ref="A51:J51"/>
    <mergeCell ref="A52:K52"/>
    <mergeCell ref="Q34:R34"/>
    <mergeCell ref="Q35:R35"/>
    <mergeCell ref="Q36:R36"/>
    <mergeCell ref="Q37:R37"/>
    <mergeCell ref="L38:M38"/>
    <mergeCell ref="N38:O38"/>
    <mergeCell ref="Q38:R38"/>
    <mergeCell ref="A42:K42"/>
    <mergeCell ref="A43:K43"/>
    <mergeCell ref="A28:B28"/>
    <mergeCell ref="L29:M29"/>
    <mergeCell ref="N29:O29"/>
    <mergeCell ref="Q30:R30"/>
    <mergeCell ref="Q31:R31"/>
    <mergeCell ref="Q32:R32"/>
    <mergeCell ref="L33:M33"/>
    <mergeCell ref="N33:O33"/>
    <mergeCell ref="Q33:R33"/>
    <mergeCell ref="A20:G20"/>
    <mergeCell ref="H20:M20"/>
    <mergeCell ref="A22:G22"/>
    <mergeCell ref="H22:M22"/>
    <mergeCell ref="A23:B23"/>
    <mergeCell ref="C23:H23"/>
    <mergeCell ref="K23:M23"/>
    <mergeCell ref="A25:D25"/>
    <mergeCell ref="E25:J25"/>
    <mergeCell ref="A8:B8"/>
    <mergeCell ref="C8:E8"/>
    <mergeCell ref="H8:K8"/>
    <mergeCell ref="N8:P8"/>
    <mergeCell ref="A12:F12"/>
    <mergeCell ref="A14:B14"/>
    <mergeCell ref="C14:E14"/>
    <mergeCell ref="B17:Q17"/>
    <mergeCell ref="B18:Q18"/>
    <mergeCell ref="H3:K3"/>
    <mergeCell ref="A4:F4"/>
    <mergeCell ref="H4:L4"/>
    <mergeCell ref="N4:R4"/>
    <mergeCell ref="A5:F5"/>
    <mergeCell ref="H5:L5"/>
    <mergeCell ref="N5:R5"/>
    <mergeCell ref="A6:F6"/>
    <mergeCell ref="H6:L6"/>
    <mergeCell ref="N6:R6"/>
  </mergeCells>
  <printOptions/>
  <pageMargins left="0.290277777777778" right="0" top="0.590277777777778" bottom="0" header="0.511805555555555" footer="0.511805555555555"/>
  <pageSetup horizontalDpi="300" verticalDpi="300" orientation="landscape" paperSize="9"/>
  <rowBreaks count="7" manualBreakCount="7">
    <brk id="41" max="255" man="1"/>
    <brk id="56" max="255" man="1"/>
    <brk id="86" max="255" man="1"/>
    <brk id="100" max="255" man="1"/>
    <brk id="118" max="255" man="1"/>
    <brk id="149" max="255" man="1"/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B67">
      <selection activeCell="O59" sqref="O59"/>
    </sheetView>
  </sheetViews>
  <sheetFormatPr defaultColWidth="9.140625" defaultRowHeight="15"/>
  <cols>
    <col min="1" max="1" width="9.140625" style="113" customWidth="1"/>
    <col min="2" max="2" width="35.140625" style="113" customWidth="1"/>
    <col min="3" max="3" width="4.7109375" style="113" customWidth="1"/>
    <col min="4" max="4" width="4.57421875" style="113" customWidth="1"/>
    <col min="5" max="5" width="3.8515625" style="113" customWidth="1"/>
    <col min="6" max="6" width="5.140625" style="113" customWidth="1"/>
    <col min="7" max="8" width="7.28125" style="113" customWidth="1"/>
    <col min="9" max="9" width="15.7109375" style="113" customWidth="1"/>
    <col min="10" max="10" width="6.140625" style="113" customWidth="1"/>
    <col min="11" max="11" width="10.00390625" style="113" customWidth="1"/>
    <col min="12" max="12" width="13.8515625" style="114" customWidth="1"/>
    <col min="13" max="13" width="14.140625" style="113" customWidth="1"/>
    <col min="14" max="14" width="15.28125" style="115" customWidth="1"/>
    <col min="15" max="15" width="14.28125" style="115" customWidth="1"/>
    <col min="16" max="16384" width="9.140625" style="115" customWidth="1"/>
  </cols>
  <sheetData>
    <row r="1" spans="11:14" ht="18.75">
      <c r="K1" s="251" t="s">
        <v>197</v>
      </c>
      <c r="L1" s="251"/>
      <c r="M1" s="251"/>
      <c r="N1" s="251"/>
    </row>
    <row r="2" spans="11:14" ht="18.75" customHeight="1">
      <c r="K2" s="252" t="s">
        <v>198</v>
      </c>
      <c r="L2" s="252"/>
      <c r="M2" s="252"/>
      <c r="N2" s="252"/>
    </row>
    <row r="3" spans="11:14" ht="18.75">
      <c r="K3" s="253" t="s">
        <v>199</v>
      </c>
      <c r="L3" s="253"/>
      <c r="M3" s="253"/>
      <c r="N3" s="253"/>
    </row>
    <row r="4" spans="11:14" ht="18.75">
      <c r="K4" s="254" t="s">
        <v>1</v>
      </c>
      <c r="L4" s="254"/>
      <c r="M4" s="254"/>
      <c r="N4" s="254"/>
    </row>
    <row r="5" spans="11:14" ht="18.75">
      <c r="K5" s="254" t="s">
        <v>200</v>
      </c>
      <c r="L5" s="254"/>
      <c r="M5" s="254"/>
      <c r="N5" s="254"/>
    </row>
    <row r="6" spans="11:14" ht="18.75">
      <c r="K6" s="116"/>
      <c r="L6" s="117"/>
      <c r="M6" s="116"/>
      <c r="N6" s="116"/>
    </row>
    <row r="7" spans="11:14" ht="18.75">
      <c r="K7" s="254" t="s">
        <v>201</v>
      </c>
      <c r="L7" s="254"/>
      <c r="M7" s="254"/>
      <c r="N7" s="254"/>
    </row>
    <row r="9" spans="1:14" ht="18.75" customHeight="1">
      <c r="A9" s="255" t="s">
        <v>202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</row>
    <row r="10" spans="1:15" ht="37.5" customHeight="1">
      <c r="A10" s="118"/>
      <c r="B10" s="118"/>
      <c r="C10" s="256" t="s">
        <v>11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119"/>
      <c r="O10" s="119"/>
    </row>
    <row r="11" spans="1:12" ht="18.75" customHeight="1">
      <c r="A11" s="118"/>
      <c r="B11" s="118"/>
      <c r="C11" s="257" t="s">
        <v>203</v>
      </c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18.75" customHeight="1">
      <c r="A12" s="118"/>
      <c r="B12" s="118"/>
      <c r="C12" s="120"/>
      <c r="D12" s="120"/>
      <c r="E12" s="257" t="s">
        <v>204</v>
      </c>
      <c r="F12" s="257"/>
      <c r="G12" s="257"/>
      <c r="H12" s="257"/>
      <c r="I12" s="257"/>
      <c r="J12" s="257"/>
      <c r="K12" s="257"/>
      <c r="L12" s="257"/>
    </row>
    <row r="13" ht="15.75" customHeight="1"/>
    <row r="14" spans="1:14" s="122" customFormat="1" ht="14.25" customHeight="1">
      <c r="A14" s="258" t="s">
        <v>51</v>
      </c>
      <c r="B14" s="258"/>
      <c r="C14" s="258" t="s">
        <v>205</v>
      </c>
      <c r="D14" s="258"/>
      <c r="E14" s="258"/>
      <c r="F14" s="258"/>
      <c r="G14" s="258"/>
      <c r="H14" s="258"/>
      <c r="I14" s="258" t="s">
        <v>206</v>
      </c>
      <c r="J14" s="258" t="s">
        <v>207</v>
      </c>
      <c r="K14" s="258" t="s">
        <v>208</v>
      </c>
      <c r="L14" s="259" t="s">
        <v>209</v>
      </c>
      <c r="M14" s="259" t="s">
        <v>210</v>
      </c>
      <c r="N14" s="259" t="s">
        <v>211</v>
      </c>
    </row>
    <row r="15" spans="1:14" s="122" customFormat="1" ht="52.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9"/>
      <c r="M15" s="259"/>
      <c r="N15" s="259"/>
    </row>
    <row r="16" spans="1:14" s="125" customFormat="1" ht="15.75" customHeight="1">
      <c r="A16" s="260" t="s">
        <v>212</v>
      </c>
      <c r="B16" s="260"/>
      <c r="C16" s="123"/>
      <c r="D16" s="123"/>
      <c r="E16" s="123"/>
      <c r="F16" s="123"/>
      <c r="G16" s="123"/>
      <c r="H16" s="123"/>
      <c r="I16" s="123"/>
      <c r="J16" s="123"/>
      <c r="K16" s="124">
        <f>K17+K38+K59+K112</f>
        <v>143725</v>
      </c>
      <c r="L16" s="124">
        <f>L38+L59+L112</f>
        <v>56307003</v>
      </c>
      <c r="M16" s="124">
        <f>M38+M59+M112</f>
        <v>58261603</v>
      </c>
      <c r="N16" s="124">
        <f>N17+N38+N59+N112</f>
        <v>56758103</v>
      </c>
    </row>
    <row r="17" spans="1:14" s="122" customFormat="1" ht="15.75" customHeight="1" hidden="1">
      <c r="A17" s="261" t="s">
        <v>213</v>
      </c>
      <c r="B17" s="261"/>
      <c r="C17" s="126"/>
      <c r="D17" s="126"/>
      <c r="E17" s="126"/>
      <c r="F17" s="126"/>
      <c r="G17" s="126"/>
      <c r="H17" s="126"/>
      <c r="I17" s="126"/>
      <c r="J17" s="126"/>
      <c r="K17" s="127">
        <f aca="true" t="shared" si="0" ref="K17:N18">K18</f>
        <v>0</v>
      </c>
      <c r="L17" s="127">
        <f t="shared" si="0"/>
        <v>0</v>
      </c>
      <c r="M17" s="127">
        <f t="shared" si="0"/>
        <v>0</v>
      </c>
      <c r="N17" s="127">
        <f t="shared" si="0"/>
        <v>0</v>
      </c>
    </row>
    <row r="18" spans="1:14" s="131" customFormat="1" ht="15.75" hidden="1">
      <c r="A18" s="262"/>
      <c r="B18" s="262"/>
      <c r="C18" s="128" t="s">
        <v>214</v>
      </c>
      <c r="D18" s="128" t="s">
        <v>215</v>
      </c>
      <c r="E18" s="128" t="s">
        <v>214</v>
      </c>
      <c r="F18" s="128"/>
      <c r="G18" s="129"/>
      <c r="H18" s="129"/>
      <c r="I18" s="128" t="s">
        <v>216</v>
      </c>
      <c r="J18" s="128"/>
      <c r="K18" s="130">
        <f t="shared" si="0"/>
        <v>0</v>
      </c>
      <c r="L18" s="130">
        <f t="shared" si="0"/>
        <v>0</v>
      </c>
      <c r="M18" s="130">
        <f t="shared" si="0"/>
        <v>0</v>
      </c>
      <c r="N18" s="130">
        <f t="shared" si="0"/>
        <v>0</v>
      </c>
    </row>
    <row r="19" spans="1:14" s="131" customFormat="1" ht="15.75" hidden="1">
      <c r="A19" s="262"/>
      <c r="B19" s="262"/>
      <c r="C19" s="128" t="s">
        <v>214</v>
      </c>
      <c r="D19" s="128" t="s">
        <v>215</v>
      </c>
      <c r="E19" s="128" t="s">
        <v>214</v>
      </c>
      <c r="F19" s="128" t="s">
        <v>217</v>
      </c>
      <c r="G19" s="129"/>
      <c r="H19" s="129"/>
      <c r="I19" s="128" t="s">
        <v>216</v>
      </c>
      <c r="J19" s="128"/>
      <c r="K19" s="130">
        <f>K20+K23+K25+K28+K30+K32+K35</f>
        <v>0</v>
      </c>
      <c r="L19" s="130">
        <f>L20+L23+L25+L28+L30+L32+L35</f>
        <v>0</v>
      </c>
      <c r="M19" s="130">
        <f>M20+M23+M25+M28+M30+M32+M35</f>
        <v>0</v>
      </c>
      <c r="N19" s="130">
        <f>N20+N23+N25+N28+N30+N32+N35</f>
        <v>0</v>
      </c>
    </row>
    <row r="20" spans="1:14" s="133" customFormat="1" ht="15.75" customHeight="1" hidden="1">
      <c r="A20" s="263" t="s">
        <v>218</v>
      </c>
      <c r="B20" s="263"/>
      <c r="C20" s="128" t="s">
        <v>214</v>
      </c>
      <c r="D20" s="128" t="s">
        <v>215</v>
      </c>
      <c r="E20" s="128" t="s">
        <v>214</v>
      </c>
      <c r="F20" s="128" t="s">
        <v>217</v>
      </c>
      <c r="G20" s="132" t="s">
        <v>219</v>
      </c>
      <c r="H20" s="132"/>
      <c r="I20" s="128" t="s">
        <v>216</v>
      </c>
      <c r="J20" s="128"/>
      <c r="K20" s="130">
        <f>K21+K22</f>
        <v>0</v>
      </c>
      <c r="L20" s="130">
        <f>L21+L22</f>
        <v>0</v>
      </c>
      <c r="M20" s="130">
        <f>M21+M22</f>
        <v>0</v>
      </c>
      <c r="N20" s="130">
        <f>N21+N22</f>
        <v>0</v>
      </c>
    </row>
    <row r="21" spans="1:14" s="131" customFormat="1" ht="15.75" customHeight="1" hidden="1">
      <c r="A21" s="264" t="s">
        <v>218</v>
      </c>
      <c r="B21" s="264"/>
      <c r="C21" s="134" t="s">
        <v>214</v>
      </c>
      <c r="D21" s="134" t="s">
        <v>215</v>
      </c>
      <c r="E21" s="134" t="s">
        <v>214</v>
      </c>
      <c r="F21" s="134" t="s">
        <v>217</v>
      </c>
      <c r="G21" s="135" t="s">
        <v>219</v>
      </c>
      <c r="H21" s="135" t="s">
        <v>220</v>
      </c>
      <c r="I21" s="134" t="s">
        <v>216</v>
      </c>
      <c r="J21" s="134" t="s">
        <v>221</v>
      </c>
      <c r="K21" s="129"/>
      <c r="L21" s="136"/>
      <c r="M21" s="137"/>
      <c r="N21" s="138"/>
    </row>
    <row r="22" spans="1:14" s="131" customFormat="1" ht="15.75" customHeight="1" hidden="1">
      <c r="A22" s="264" t="s">
        <v>218</v>
      </c>
      <c r="B22" s="264"/>
      <c r="C22" s="134" t="s">
        <v>214</v>
      </c>
      <c r="D22" s="134" t="s">
        <v>215</v>
      </c>
      <c r="E22" s="134" t="s">
        <v>214</v>
      </c>
      <c r="F22" s="134" t="s">
        <v>217</v>
      </c>
      <c r="G22" s="135" t="s">
        <v>219</v>
      </c>
      <c r="H22" s="135" t="s">
        <v>222</v>
      </c>
      <c r="I22" s="134" t="s">
        <v>216</v>
      </c>
      <c r="J22" s="134" t="s">
        <v>221</v>
      </c>
      <c r="K22" s="129"/>
      <c r="L22" s="136"/>
      <c r="M22" s="137"/>
      <c r="N22" s="138"/>
    </row>
    <row r="23" spans="1:14" s="133" customFormat="1" ht="15.75" customHeight="1" hidden="1">
      <c r="A23" s="265" t="s">
        <v>223</v>
      </c>
      <c r="B23" s="265"/>
      <c r="C23" s="128" t="s">
        <v>214</v>
      </c>
      <c r="D23" s="128" t="s">
        <v>215</v>
      </c>
      <c r="E23" s="128" t="s">
        <v>214</v>
      </c>
      <c r="F23" s="128" t="s">
        <v>217</v>
      </c>
      <c r="G23" s="132" t="s">
        <v>224</v>
      </c>
      <c r="H23" s="132"/>
      <c r="I23" s="128" t="s">
        <v>216</v>
      </c>
      <c r="J23" s="128"/>
      <c r="K23" s="130">
        <f>K24</f>
        <v>0</v>
      </c>
      <c r="L23" s="130">
        <f>L24</f>
        <v>0</v>
      </c>
      <c r="M23" s="130">
        <f>M24</f>
        <v>0</v>
      </c>
      <c r="N23" s="130">
        <f>N24</f>
        <v>0</v>
      </c>
    </row>
    <row r="24" spans="1:14" s="131" customFormat="1" ht="15.75" customHeight="1" hidden="1">
      <c r="A24" s="266" t="s">
        <v>223</v>
      </c>
      <c r="B24" s="266"/>
      <c r="C24" s="134" t="s">
        <v>214</v>
      </c>
      <c r="D24" s="134" t="s">
        <v>215</v>
      </c>
      <c r="E24" s="134" t="s">
        <v>214</v>
      </c>
      <c r="F24" s="134" t="s">
        <v>217</v>
      </c>
      <c r="G24" s="135" t="s">
        <v>224</v>
      </c>
      <c r="H24" s="135" t="s">
        <v>220</v>
      </c>
      <c r="I24" s="134" t="s">
        <v>216</v>
      </c>
      <c r="J24" s="134" t="s">
        <v>225</v>
      </c>
      <c r="K24" s="129"/>
      <c r="L24" s="136"/>
      <c r="M24" s="137"/>
      <c r="N24" s="138"/>
    </row>
    <row r="25" spans="1:14" s="133" customFormat="1" ht="15.75" customHeight="1" hidden="1">
      <c r="A25" s="265" t="s">
        <v>226</v>
      </c>
      <c r="B25" s="265"/>
      <c r="C25" s="128" t="s">
        <v>214</v>
      </c>
      <c r="D25" s="128" t="s">
        <v>215</v>
      </c>
      <c r="E25" s="128" t="s">
        <v>214</v>
      </c>
      <c r="F25" s="128" t="s">
        <v>217</v>
      </c>
      <c r="G25" s="139" t="s">
        <v>227</v>
      </c>
      <c r="H25" s="139"/>
      <c r="I25" s="128" t="s">
        <v>216</v>
      </c>
      <c r="J25" s="128"/>
      <c r="K25" s="130">
        <f>K26+K27</f>
        <v>0</v>
      </c>
      <c r="L25" s="130">
        <f>L26+L27</f>
        <v>0</v>
      </c>
      <c r="M25" s="130">
        <f>M26+M27</f>
        <v>0</v>
      </c>
      <c r="N25" s="130">
        <f>N26+N27</f>
        <v>0</v>
      </c>
    </row>
    <row r="26" spans="1:14" s="131" customFormat="1" ht="15.75" customHeight="1" hidden="1">
      <c r="A26" s="266" t="s">
        <v>226</v>
      </c>
      <c r="B26" s="266"/>
      <c r="C26" s="134" t="s">
        <v>214</v>
      </c>
      <c r="D26" s="134" t="s">
        <v>215</v>
      </c>
      <c r="E26" s="134" t="s">
        <v>214</v>
      </c>
      <c r="F26" s="134" t="s">
        <v>217</v>
      </c>
      <c r="G26" s="140" t="s">
        <v>227</v>
      </c>
      <c r="H26" s="140" t="s">
        <v>220</v>
      </c>
      <c r="I26" s="134" t="s">
        <v>216</v>
      </c>
      <c r="J26" s="134" t="s">
        <v>228</v>
      </c>
      <c r="K26" s="129"/>
      <c r="L26" s="136"/>
      <c r="M26" s="137"/>
      <c r="N26" s="138"/>
    </row>
    <row r="27" spans="1:14" s="131" customFormat="1" ht="15.75" customHeight="1" hidden="1">
      <c r="A27" s="266" t="s">
        <v>226</v>
      </c>
      <c r="B27" s="266"/>
      <c r="C27" s="134" t="s">
        <v>214</v>
      </c>
      <c r="D27" s="134" t="s">
        <v>215</v>
      </c>
      <c r="E27" s="134" t="s">
        <v>214</v>
      </c>
      <c r="F27" s="134" t="s">
        <v>217</v>
      </c>
      <c r="G27" s="140" t="s">
        <v>227</v>
      </c>
      <c r="H27" s="140" t="s">
        <v>222</v>
      </c>
      <c r="I27" s="134" t="s">
        <v>216</v>
      </c>
      <c r="J27" s="134" t="s">
        <v>228</v>
      </c>
      <c r="K27" s="129"/>
      <c r="L27" s="136"/>
      <c r="M27" s="137"/>
      <c r="N27" s="138"/>
    </row>
    <row r="28" spans="1:14" s="133" customFormat="1" ht="15.75" customHeight="1" hidden="1">
      <c r="A28" s="265" t="s">
        <v>229</v>
      </c>
      <c r="B28" s="265"/>
      <c r="C28" s="128" t="s">
        <v>214</v>
      </c>
      <c r="D28" s="128" t="s">
        <v>215</v>
      </c>
      <c r="E28" s="128" t="s">
        <v>214</v>
      </c>
      <c r="F28" s="128" t="s">
        <v>217</v>
      </c>
      <c r="G28" s="139" t="s">
        <v>230</v>
      </c>
      <c r="H28" s="139"/>
      <c r="I28" s="128" t="s">
        <v>216</v>
      </c>
      <c r="J28" s="128"/>
      <c r="K28" s="130">
        <f>K29</f>
        <v>0</v>
      </c>
      <c r="L28" s="130">
        <f>L29</f>
        <v>0</v>
      </c>
      <c r="M28" s="130">
        <f>M29</f>
        <v>0</v>
      </c>
      <c r="N28" s="130">
        <f>N29</f>
        <v>0</v>
      </c>
    </row>
    <row r="29" spans="1:14" s="131" customFormat="1" ht="15.75" customHeight="1" hidden="1">
      <c r="A29" s="266" t="s">
        <v>229</v>
      </c>
      <c r="B29" s="266"/>
      <c r="C29" s="134" t="s">
        <v>214</v>
      </c>
      <c r="D29" s="134" t="s">
        <v>215</v>
      </c>
      <c r="E29" s="134" t="s">
        <v>214</v>
      </c>
      <c r="F29" s="134" t="s">
        <v>217</v>
      </c>
      <c r="G29" s="140" t="s">
        <v>230</v>
      </c>
      <c r="H29" s="140" t="s">
        <v>220</v>
      </c>
      <c r="I29" s="134" t="s">
        <v>216</v>
      </c>
      <c r="J29" s="134" t="s">
        <v>231</v>
      </c>
      <c r="K29" s="129"/>
      <c r="L29" s="136"/>
      <c r="M29" s="136"/>
      <c r="N29" s="136"/>
    </row>
    <row r="30" spans="1:14" s="133" customFormat="1" ht="15.75" customHeight="1" hidden="1">
      <c r="A30" s="265" t="s">
        <v>232</v>
      </c>
      <c r="B30" s="265"/>
      <c r="C30" s="128" t="s">
        <v>214</v>
      </c>
      <c r="D30" s="128" t="s">
        <v>215</v>
      </c>
      <c r="E30" s="128" t="s">
        <v>214</v>
      </c>
      <c r="F30" s="128" t="s">
        <v>217</v>
      </c>
      <c r="G30" s="139" t="s">
        <v>233</v>
      </c>
      <c r="H30" s="139"/>
      <c r="I30" s="128" t="s">
        <v>216</v>
      </c>
      <c r="J30" s="128"/>
      <c r="K30" s="130">
        <f>K31</f>
        <v>0</v>
      </c>
      <c r="L30" s="130">
        <f>L31</f>
        <v>0</v>
      </c>
      <c r="M30" s="130">
        <f>M31</f>
        <v>0</v>
      </c>
      <c r="N30" s="130">
        <f>N31</f>
        <v>0</v>
      </c>
    </row>
    <row r="31" spans="1:14" s="131" customFormat="1" ht="15.75" customHeight="1" hidden="1">
      <c r="A31" s="266" t="s">
        <v>232</v>
      </c>
      <c r="B31" s="266"/>
      <c r="C31" s="134" t="s">
        <v>214</v>
      </c>
      <c r="D31" s="134" t="s">
        <v>215</v>
      </c>
      <c r="E31" s="134" t="s">
        <v>214</v>
      </c>
      <c r="F31" s="134" t="s">
        <v>217</v>
      </c>
      <c r="G31" s="140" t="s">
        <v>233</v>
      </c>
      <c r="H31" s="140" t="s">
        <v>220</v>
      </c>
      <c r="I31" s="134" t="s">
        <v>216</v>
      </c>
      <c r="J31" s="134" t="s">
        <v>231</v>
      </c>
      <c r="K31" s="129"/>
      <c r="L31" s="136"/>
      <c r="M31" s="136"/>
      <c r="N31" s="136"/>
    </row>
    <row r="32" spans="1:14" s="133" customFormat="1" ht="15.75" customHeight="1" hidden="1">
      <c r="A32" s="265" t="s">
        <v>234</v>
      </c>
      <c r="B32" s="265"/>
      <c r="C32" s="128" t="s">
        <v>214</v>
      </c>
      <c r="D32" s="128" t="s">
        <v>215</v>
      </c>
      <c r="E32" s="128" t="s">
        <v>214</v>
      </c>
      <c r="F32" s="128" t="s">
        <v>217</v>
      </c>
      <c r="G32" s="139" t="s">
        <v>235</v>
      </c>
      <c r="H32" s="139"/>
      <c r="I32" s="128" t="s">
        <v>216</v>
      </c>
      <c r="J32" s="128"/>
      <c r="K32" s="130">
        <f>K33+K34</f>
        <v>0</v>
      </c>
      <c r="L32" s="130">
        <f>L33+L34</f>
        <v>0</v>
      </c>
      <c r="M32" s="130">
        <f>M33+M34</f>
        <v>0</v>
      </c>
      <c r="N32" s="130">
        <f>N33+N34</f>
        <v>0</v>
      </c>
    </row>
    <row r="33" spans="1:14" s="131" customFormat="1" ht="15.75" customHeight="1" hidden="1">
      <c r="A33" s="266" t="s">
        <v>234</v>
      </c>
      <c r="B33" s="266"/>
      <c r="C33" s="134" t="s">
        <v>214</v>
      </c>
      <c r="D33" s="134" t="s">
        <v>215</v>
      </c>
      <c r="E33" s="134" t="s">
        <v>214</v>
      </c>
      <c r="F33" s="134" t="s">
        <v>217</v>
      </c>
      <c r="G33" s="140" t="s">
        <v>235</v>
      </c>
      <c r="H33" s="140" t="s">
        <v>220</v>
      </c>
      <c r="I33" s="134" t="s">
        <v>216</v>
      </c>
      <c r="J33" s="134" t="s">
        <v>231</v>
      </c>
      <c r="K33" s="129"/>
      <c r="L33" s="136"/>
      <c r="M33" s="136"/>
      <c r="N33" s="136"/>
    </row>
    <row r="34" spans="1:14" s="131" customFormat="1" ht="15.75" customHeight="1" hidden="1">
      <c r="A34" s="266" t="s">
        <v>234</v>
      </c>
      <c r="B34" s="266"/>
      <c r="C34" s="134" t="s">
        <v>214</v>
      </c>
      <c r="D34" s="134" t="s">
        <v>215</v>
      </c>
      <c r="E34" s="134" t="s">
        <v>214</v>
      </c>
      <c r="F34" s="134" t="s">
        <v>217</v>
      </c>
      <c r="G34" s="140" t="s">
        <v>235</v>
      </c>
      <c r="H34" s="140" t="s">
        <v>222</v>
      </c>
      <c r="I34" s="134" t="s">
        <v>216</v>
      </c>
      <c r="J34" s="134" t="s">
        <v>231</v>
      </c>
      <c r="K34" s="129"/>
      <c r="L34" s="136"/>
      <c r="M34" s="136"/>
      <c r="N34" s="136"/>
    </row>
    <row r="35" spans="1:14" s="133" customFormat="1" ht="15.75" customHeight="1" hidden="1">
      <c r="A35" s="265" t="s">
        <v>236</v>
      </c>
      <c r="B35" s="265"/>
      <c r="C35" s="128" t="s">
        <v>214</v>
      </c>
      <c r="D35" s="128" t="s">
        <v>215</v>
      </c>
      <c r="E35" s="128" t="s">
        <v>214</v>
      </c>
      <c r="F35" s="128" t="s">
        <v>217</v>
      </c>
      <c r="G35" s="139" t="s">
        <v>237</v>
      </c>
      <c r="H35" s="139"/>
      <c r="I35" s="128" t="s">
        <v>216</v>
      </c>
      <c r="J35" s="128"/>
      <c r="K35" s="130">
        <f>K36+K37</f>
        <v>0</v>
      </c>
      <c r="L35" s="130">
        <f>L36+L37</f>
        <v>0</v>
      </c>
      <c r="M35" s="130">
        <f>M36+M37</f>
        <v>0</v>
      </c>
      <c r="N35" s="130">
        <f>N36+N37</f>
        <v>0</v>
      </c>
    </row>
    <row r="36" spans="1:14" s="131" customFormat="1" ht="15.75" customHeight="1" hidden="1">
      <c r="A36" s="266" t="s">
        <v>236</v>
      </c>
      <c r="B36" s="266"/>
      <c r="C36" s="134" t="s">
        <v>214</v>
      </c>
      <c r="D36" s="134" t="s">
        <v>215</v>
      </c>
      <c r="E36" s="134" t="s">
        <v>214</v>
      </c>
      <c r="F36" s="134" t="s">
        <v>217</v>
      </c>
      <c r="G36" s="140" t="s">
        <v>237</v>
      </c>
      <c r="H36" s="140" t="s">
        <v>220</v>
      </c>
      <c r="I36" s="134" t="s">
        <v>216</v>
      </c>
      <c r="J36" s="134" t="s">
        <v>231</v>
      </c>
      <c r="K36" s="129"/>
      <c r="L36" s="136"/>
      <c r="M36" s="136"/>
      <c r="N36" s="136"/>
    </row>
    <row r="37" spans="1:14" s="131" customFormat="1" ht="15.75" customHeight="1" hidden="1">
      <c r="A37" s="266" t="s">
        <v>236</v>
      </c>
      <c r="B37" s="266"/>
      <c r="C37" s="134" t="s">
        <v>214</v>
      </c>
      <c r="D37" s="134" t="s">
        <v>215</v>
      </c>
      <c r="E37" s="134" t="s">
        <v>214</v>
      </c>
      <c r="F37" s="134" t="s">
        <v>217</v>
      </c>
      <c r="G37" s="140" t="s">
        <v>237</v>
      </c>
      <c r="H37" s="140" t="s">
        <v>222</v>
      </c>
      <c r="I37" s="134" t="s">
        <v>216</v>
      </c>
      <c r="J37" s="134" t="s">
        <v>231</v>
      </c>
      <c r="K37" s="129"/>
      <c r="L37" s="136"/>
      <c r="M37" s="136"/>
      <c r="N37" s="136"/>
    </row>
    <row r="38" spans="1:14" s="122" customFormat="1" ht="15.75" customHeight="1">
      <c r="A38" s="261" t="s">
        <v>238</v>
      </c>
      <c r="B38" s="261"/>
      <c r="C38" s="141" t="s">
        <v>214</v>
      </c>
      <c r="D38" s="141"/>
      <c r="E38" s="141"/>
      <c r="F38" s="141"/>
      <c r="G38" s="141"/>
      <c r="H38" s="141"/>
      <c r="I38" s="141"/>
      <c r="J38" s="141"/>
      <c r="K38" s="127">
        <f aca="true" t="shared" si="1" ref="K38:N39">K39</f>
        <v>0</v>
      </c>
      <c r="L38" s="127">
        <f t="shared" si="1"/>
        <v>440200</v>
      </c>
      <c r="M38" s="127">
        <f t="shared" si="1"/>
        <v>619200</v>
      </c>
      <c r="N38" s="127">
        <f t="shared" si="1"/>
        <v>706400</v>
      </c>
    </row>
    <row r="39" spans="1:14" s="131" customFormat="1" ht="15.75">
      <c r="A39" s="262"/>
      <c r="B39" s="262"/>
      <c r="C39" s="128" t="s">
        <v>214</v>
      </c>
      <c r="D39" s="128" t="s">
        <v>215</v>
      </c>
      <c r="E39" s="128" t="s">
        <v>239</v>
      </c>
      <c r="F39" s="128"/>
      <c r="G39" s="129"/>
      <c r="H39" s="129"/>
      <c r="I39" s="128" t="s">
        <v>240</v>
      </c>
      <c r="J39" s="128"/>
      <c r="K39" s="130">
        <f t="shared" si="1"/>
        <v>0</v>
      </c>
      <c r="L39" s="130">
        <f t="shared" si="1"/>
        <v>440200</v>
      </c>
      <c r="M39" s="130">
        <f t="shared" si="1"/>
        <v>619200</v>
      </c>
      <c r="N39" s="130">
        <f t="shared" si="1"/>
        <v>706400</v>
      </c>
    </row>
    <row r="40" spans="1:14" s="131" customFormat="1" ht="15.75">
      <c r="A40" s="262"/>
      <c r="B40" s="262"/>
      <c r="C40" s="128" t="s">
        <v>214</v>
      </c>
      <c r="D40" s="128" t="s">
        <v>215</v>
      </c>
      <c r="E40" s="128" t="s">
        <v>239</v>
      </c>
      <c r="F40" s="128" t="s">
        <v>217</v>
      </c>
      <c r="G40" s="129"/>
      <c r="H40" s="129"/>
      <c r="I40" s="128" t="s">
        <v>240</v>
      </c>
      <c r="J40" s="128"/>
      <c r="K40" s="130">
        <f>K41+K44+K46+K49+K51+K53+K56</f>
        <v>0</v>
      </c>
      <c r="L40" s="130">
        <f>L41+L44+L46+L49+L51+L53+L56</f>
        <v>440200</v>
      </c>
      <c r="M40" s="130">
        <f>M41+M44+M46+M49+M51+M53+M56</f>
        <v>619200</v>
      </c>
      <c r="N40" s="130">
        <f>N41+N44+N46+N49+N51+N53+N56</f>
        <v>706400</v>
      </c>
    </row>
    <row r="41" spans="1:14" s="133" customFormat="1" ht="16.5" customHeight="1">
      <c r="A41" s="263" t="s">
        <v>218</v>
      </c>
      <c r="B41" s="263"/>
      <c r="C41" s="128" t="s">
        <v>214</v>
      </c>
      <c r="D41" s="128" t="s">
        <v>215</v>
      </c>
      <c r="E41" s="128" t="s">
        <v>239</v>
      </c>
      <c r="F41" s="128" t="s">
        <v>217</v>
      </c>
      <c r="G41" s="132" t="s">
        <v>219</v>
      </c>
      <c r="H41" s="132"/>
      <c r="I41" s="128" t="s">
        <v>240</v>
      </c>
      <c r="J41" s="128"/>
      <c r="K41" s="130">
        <f>K42+K43</f>
        <v>0</v>
      </c>
      <c r="L41" s="130">
        <f>L42+L43</f>
        <v>338096</v>
      </c>
      <c r="M41" s="130">
        <f>M42+M43</f>
        <v>475576</v>
      </c>
      <c r="N41" s="130">
        <f>N42+N43</f>
        <v>542550</v>
      </c>
    </row>
    <row r="42" spans="1:15" s="131" customFormat="1" ht="16.5" customHeight="1">
      <c r="A42" s="264" t="s">
        <v>218</v>
      </c>
      <c r="B42" s="264"/>
      <c r="C42" s="134" t="s">
        <v>214</v>
      </c>
      <c r="D42" s="134" t="s">
        <v>215</v>
      </c>
      <c r="E42" s="128" t="s">
        <v>239</v>
      </c>
      <c r="F42" s="134" t="s">
        <v>217</v>
      </c>
      <c r="G42" s="135" t="s">
        <v>219</v>
      </c>
      <c r="H42" s="135" t="s">
        <v>220</v>
      </c>
      <c r="I42" s="134" t="s">
        <v>240</v>
      </c>
      <c r="J42" s="134" t="s">
        <v>221</v>
      </c>
      <c r="K42" s="130">
        <f>K43+K44</f>
        <v>0</v>
      </c>
      <c r="L42" s="136">
        <v>338096</v>
      </c>
      <c r="M42" s="136">
        <v>475576</v>
      </c>
      <c r="N42" s="136">
        <v>542550</v>
      </c>
      <c r="O42" s="142">
        <f>SUM(L42+L66+L67)</f>
        <v>38468521</v>
      </c>
    </row>
    <row r="43" spans="1:14" s="131" customFormat="1" ht="16.5" customHeight="1" hidden="1">
      <c r="A43" s="264" t="s">
        <v>218</v>
      </c>
      <c r="B43" s="264"/>
      <c r="C43" s="134" t="s">
        <v>214</v>
      </c>
      <c r="D43" s="134" t="s">
        <v>215</v>
      </c>
      <c r="E43" s="134" t="s">
        <v>214</v>
      </c>
      <c r="F43" s="134" t="s">
        <v>217</v>
      </c>
      <c r="G43" s="135" t="s">
        <v>219</v>
      </c>
      <c r="H43" s="135" t="s">
        <v>222</v>
      </c>
      <c r="I43" s="128" t="s">
        <v>240</v>
      </c>
      <c r="J43" s="134" t="s">
        <v>221</v>
      </c>
      <c r="K43" s="129"/>
      <c r="L43" s="136"/>
      <c r="M43" s="136"/>
      <c r="N43" s="136"/>
    </row>
    <row r="44" spans="1:14" s="133" customFormat="1" ht="16.5" customHeight="1" hidden="1">
      <c r="A44" s="265" t="s">
        <v>223</v>
      </c>
      <c r="B44" s="265"/>
      <c r="C44" s="128" t="s">
        <v>214</v>
      </c>
      <c r="D44" s="128" t="s">
        <v>215</v>
      </c>
      <c r="E44" s="128" t="s">
        <v>214</v>
      </c>
      <c r="F44" s="128" t="s">
        <v>217</v>
      </c>
      <c r="G44" s="132" t="s">
        <v>224</v>
      </c>
      <c r="H44" s="132"/>
      <c r="I44" s="128" t="s">
        <v>240</v>
      </c>
      <c r="J44" s="128"/>
      <c r="K44" s="130">
        <f>K45</f>
        <v>0</v>
      </c>
      <c r="L44" s="130">
        <f>L45</f>
        <v>0</v>
      </c>
      <c r="M44" s="130">
        <f>M45</f>
        <v>0</v>
      </c>
      <c r="N44" s="130">
        <f>N45</f>
        <v>0</v>
      </c>
    </row>
    <row r="45" spans="1:14" s="131" customFormat="1" ht="16.5" customHeight="1" hidden="1">
      <c r="A45" s="266" t="s">
        <v>223</v>
      </c>
      <c r="B45" s="266"/>
      <c r="C45" s="134" t="s">
        <v>214</v>
      </c>
      <c r="D45" s="134" t="s">
        <v>215</v>
      </c>
      <c r="E45" s="134" t="s">
        <v>214</v>
      </c>
      <c r="F45" s="134" t="s">
        <v>217</v>
      </c>
      <c r="G45" s="135" t="s">
        <v>224</v>
      </c>
      <c r="H45" s="135" t="s">
        <v>220</v>
      </c>
      <c r="I45" s="128" t="s">
        <v>240</v>
      </c>
      <c r="J45" s="134" t="s">
        <v>225</v>
      </c>
      <c r="K45" s="129"/>
      <c r="L45" s="136"/>
      <c r="M45" s="136"/>
      <c r="N45" s="136"/>
    </row>
    <row r="46" spans="1:14" s="133" customFormat="1" ht="16.5" customHeight="1">
      <c r="A46" s="265" t="s">
        <v>226</v>
      </c>
      <c r="B46" s="265"/>
      <c r="C46" s="128" t="s">
        <v>214</v>
      </c>
      <c r="D46" s="128" t="s">
        <v>215</v>
      </c>
      <c r="E46" s="128" t="s">
        <v>239</v>
      </c>
      <c r="F46" s="128" t="s">
        <v>217</v>
      </c>
      <c r="G46" s="139" t="s">
        <v>227</v>
      </c>
      <c r="H46" s="139"/>
      <c r="I46" s="128" t="s">
        <v>240</v>
      </c>
      <c r="J46" s="128"/>
      <c r="K46" s="130">
        <f>K47+K48</f>
        <v>0</v>
      </c>
      <c r="L46" s="130">
        <f>L47+L48</f>
        <v>102104</v>
      </c>
      <c r="M46" s="130">
        <f>M47+M48</f>
        <v>143624</v>
      </c>
      <c r="N46" s="130">
        <f>N47+N48</f>
        <v>163850</v>
      </c>
    </row>
    <row r="47" spans="1:15" s="131" customFormat="1" ht="16.5" customHeight="1">
      <c r="A47" s="266" t="s">
        <v>226</v>
      </c>
      <c r="B47" s="266"/>
      <c r="C47" s="134" t="s">
        <v>214</v>
      </c>
      <c r="D47" s="134" t="s">
        <v>215</v>
      </c>
      <c r="E47" s="134" t="s">
        <v>239</v>
      </c>
      <c r="F47" s="134" t="s">
        <v>217</v>
      </c>
      <c r="G47" s="140" t="s">
        <v>227</v>
      </c>
      <c r="H47" s="140" t="s">
        <v>220</v>
      </c>
      <c r="I47" s="134" t="s">
        <v>240</v>
      </c>
      <c r="J47" s="134" t="s">
        <v>228</v>
      </c>
      <c r="K47" s="130">
        <f>K48+K49</f>
        <v>0</v>
      </c>
      <c r="L47" s="136">
        <v>102104</v>
      </c>
      <c r="M47" s="136">
        <v>143624</v>
      </c>
      <c r="N47" s="136">
        <v>163850</v>
      </c>
      <c r="O47" s="131">
        <f>SUM(L47+L71+L72)</f>
        <v>11617493</v>
      </c>
    </row>
    <row r="48" spans="1:14" s="131" customFormat="1" ht="15.75" customHeight="1" hidden="1">
      <c r="A48" s="266" t="s">
        <v>226</v>
      </c>
      <c r="B48" s="266"/>
      <c r="C48" s="134" t="s">
        <v>214</v>
      </c>
      <c r="D48" s="134" t="s">
        <v>215</v>
      </c>
      <c r="E48" s="134" t="s">
        <v>214</v>
      </c>
      <c r="F48" s="134" t="s">
        <v>217</v>
      </c>
      <c r="G48" s="140" t="s">
        <v>227</v>
      </c>
      <c r="H48" s="140" t="s">
        <v>222</v>
      </c>
      <c r="I48" s="134" t="s">
        <v>216</v>
      </c>
      <c r="J48" s="134" t="s">
        <v>228</v>
      </c>
      <c r="K48" s="129"/>
      <c r="L48" s="136"/>
      <c r="M48" s="136"/>
      <c r="N48" s="136"/>
    </row>
    <row r="49" spans="1:14" s="133" customFormat="1" ht="15.75" customHeight="1" hidden="1">
      <c r="A49" s="265" t="s">
        <v>229</v>
      </c>
      <c r="B49" s="265"/>
      <c r="C49" s="128" t="s">
        <v>214</v>
      </c>
      <c r="D49" s="128" t="s">
        <v>215</v>
      </c>
      <c r="E49" s="128" t="s">
        <v>214</v>
      </c>
      <c r="F49" s="128" t="s">
        <v>217</v>
      </c>
      <c r="G49" s="139" t="s">
        <v>230</v>
      </c>
      <c r="H49" s="139"/>
      <c r="I49" s="128" t="s">
        <v>216</v>
      </c>
      <c r="J49" s="128"/>
      <c r="K49" s="130">
        <f>K50</f>
        <v>0</v>
      </c>
      <c r="L49" s="130">
        <f>L50</f>
        <v>0</v>
      </c>
      <c r="M49" s="130">
        <f>M50</f>
        <v>0</v>
      </c>
      <c r="N49" s="130">
        <f>N50</f>
        <v>0</v>
      </c>
    </row>
    <row r="50" spans="1:14" s="131" customFormat="1" ht="15.75" customHeight="1" hidden="1">
      <c r="A50" s="266" t="s">
        <v>229</v>
      </c>
      <c r="B50" s="266"/>
      <c r="C50" s="134" t="s">
        <v>214</v>
      </c>
      <c r="D50" s="134" t="s">
        <v>215</v>
      </c>
      <c r="E50" s="134" t="s">
        <v>214</v>
      </c>
      <c r="F50" s="134" t="s">
        <v>217</v>
      </c>
      <c r="G50" s="140" t="s">
        <v>230</v>
      </c>
      <c r="H50" s="140" t="s">
        <v>220</v>
      </c>
      <c r="I50" s="134" t="s">
        <v>216</v>
      </c>
      <c r="J50" s="134" t="s">
        <v>231</v>
      </c>
      <c r="K50" s="129"/>
      <c r="L50" s="136"/>
      <c r="M50" s="136"/>
      <c r="N50" s="136"/>
    </row>
    <row r="51" spans="1:14" s="133" customFormat="1" ht="15.75" customHeight="1" hidden="1">
      <c r="A51" s="265" t="s">
        <v>232</v>
      </c>
      <c r="B51" s="265"/>
      <c r="C51" s="128" t="s">
        <v>214</v>
      </c>
      <c r="D51" s="128" t="s">
        <v>215</v>
      </c>
      <c r="E51" s="128" t="s">
        <v>214</v>
      </c>
      <c r="F51" s="128" t="s">
        <v>217</v>
      </c>
      <c r="G51" s="139" t="s">
        <v>233</v>
      </c>
      <c r="H51" s="139"/>
      <c r="I51" s="128" t="s">
        <v>216</v>
      </c>
      <c r="J51" s="128"/>
      <c r="K51" s="130">
        <f>K52</f>
        <v>0</v>
      </c>
      <c r="L51" s="130">
        <f>L52</f>
        <v>0</v>
      </c>
      <c r="M51" s="130">
        <f>M52</f>
        <v>0</v>
      </c>
      <c r="N51" s="130">
        <f>N52</f>
        <v>0</v>
      </c>
    </row>
    <row r="52" spans="1:14" s="131" customFormat="1" ht="15.75" customHeight="1" hidden="1">
      <c r="A52" s="266" t="s">
        <v>232</v>
      </c>
      <c r="B52" s="266"/>
      <c r="C52" s="134" t="s">
        <v>214</v>
      </c>
      <c r="D52" s="134" t="s">
        <v>215</v>
      </c>
      <c r="E52" s="134" t="s">
        <v>214</v>
      </c>
      <c r="F52" s="134" t="s">
        <v>217</v>
      </c>
      <c r="G52" s="140" t="s">
        <v>233</v>
      </c>
      <c r="H52" s="140" t="s">
        <v>220</v>
      </c>
      <c r="I52" s="134" t="s">
        <v>216</v>
      </c>
      <c r="J52" s="134" t="s">
        <v>231</v>
      </c>
      <c r="K52" s="129"/>
      <c r="L52" s="136"/>
      <c r="M52" s="136"/>
      <c r="N52" s="136"/>
    </row>
    <row r="53" spans="1:14" s="133" customFormat="1" ht="15.75" customHeight="1" hidden="1">
      <c r="A53" s="265" t="s">
        <v>234</v>
      </c>
      <c r="B53" s="265"/>
      <c r="C53" s="128" t="s">
        <v>214</v>
      </c>
      <c r="D53" s="128" t="s">
        <v>215</v>
      </c>
      <c r="E53" s="128" t="s">
        <v>214</v>
      </c>
      <c r="F53" s="128" t="s">
        <v>217</v>
      </c>
      <c r="G53" s="139" t="s">
        <v>235</v>
      </c>
      <c r="H53" s="139"/>
      <c r="I53" s="128" t="s">
        <v>216</v>
      </c>
      <c r="J53" s="128"/>
      <c r="K53" s="130">
        <f>K54+K55</f>
        <v>0</v>
      </c>
      <c r="L53" s="130">
        <f>L54+L55</f>
        <v>0</v>
      </c>
      <c r="M53" s="130">
        <f>M54+M55</f>
        <v>0</v>
      </c>
      <c r="N53" s="130">
        <f>N54+N55</f>
        <v>0</v>
      </c>
    </row>
    <row r="54" spans="1:14" s="131" customFormat="1" ht="15.75" customHeight="1" hidden="1">
      <c r="A54" s="266" t="s">
        <v>234</v>
      </c>
      <c r="B54" s="266"/>
      <c r="C54" s="134" t="s">
        <v>214</v>
      </c>
      <c r="D54" s="134" t="s">
        <v>215</v>
      </c>
      <c r="E54" s="134" t="s">
        <v>214</v>
      </c>
      <c r="F54" s="134" t="s">
        <v>217</v>
      </c>
      <c r="G54" s="140" t="s">
        <v>235</v>
      </c>
      <c r="H54" s="140" t="s">
        <v>220</v>
      </c>
      <c r="I54" s="134" t="s">
        <v>216</v>
      </c>
      <c r="J54" s="134" t="s">
        <v>231</v>
      </c>
      <c r="K54" s="129"/>
      <c r="L54" s="136"/>
      <c r="M54" s="136"/>
      <c r="N54" s="136"/>
    </row>
    <row r="55" spans="1:14" s="131" customFormat="1" ht="15.75" customHeight="1" hidden="1">
      <c r="A55" s="266" t="s">
        <v>234</v>
      </c>
      <c r="B55" s="266"/>
      <c r="C55" s="134" t="s">
        <v>214</v>
      </c>
      <c r="D55" s="134" t="s">
        <v>215</v>
      </c>
      <c r="E55" s="134" t="s">
        <v>214</v>
      </c>
      <c r="F55" s="134" t="s">
        <v>217</v>
      </c>
      <c r="G55" s="140" t="s">
        <v>235</v>
      </c>
      <c r="H55" s="140" t="s">
        <v>222</v>
      </c>
      <c r="I55" s="134" t="s">
        <v>216</v>
      </c>
      <c r="J55" s="134" t="s">
        <v>231</v>
      </c>
      <c r="K55" s="129"/>
      <c r="L55" s="136"/>
      <c r="M55" s="136"/>
      <c r="N55" s="136"/>
    </row>
    <row r="56" spans="1:14" s="133" customFormat="1" ht="15.75" customHeight="1" hidden="1">
      <c r="A56" s="265" t="s">
        <v>236</v>
      </c>
      <c r="B56" s="265"/>
      <c r="C56" s="128" t="s">
        <v>214</v>
      </c>
      <c r="D56" s="128" t="s">
        <v>215</v>
      </c>
      <c r="E56" s="128" t="s">
        <v>214</v>
      </c>
      <c r="F56" s="128" t="s">
        <v>217</v>
      </c>
      <c r="G56" s="139" t="s">
        <v>237</v>
      </c>
      <c r="H56" s="139"/>
      <c r="I56" s="128" t="s">
        <v>216</v>
      </c>
      <c r="J56" s="128"/>
      <c r="K56" s="130">
        <f>K57+K58</f>
        <v>0</v>
      </c>
      <c r="L56" s="130">
        <f>L57+L58</f>
        <v>0</v>
      </c>
      <c r="M56" s="130">
        <f>M57+M58</f>
        <v>0</v>
      </c>
      <c r="N56" s="130">
        <f>N57+N58</f>
        <v>0</v>
      </c>
    </row>
    <row r="57" spans="1:14" s="131" customFormat="1" ht="15.75" customHeight="1" hidden="1">
      <c r="A57" s="266" t="s">
        <v>236</v>
      </c>
      <c r="B57" s="266"/>
      <c r="C57" s="134" t="s">
        <v>214</v>
      </c>
      <c r="D57" s="134" t="s">
        <v>215</v>
      </c>
      <c r="E57" s="134" t="s">
        <v>214</v>
      </c>
      <c r="F57" s="134" t="s">
        <v>217</v>
      </c>
      <c r="G57" s="140" t="s">
        <v>237</v>
      </c>
      <c r="H57" s="140" t="s">
        <v>220</v>
      </c>
      <c r="I57" s="134" t="s">
        <v>216</v>
      </c>
      <c r="J57" s="134" t="s">
        <v>231</v>
      </c>
      <c r="K57" s="129"/>
      <c r="L57" s="136"/>
      <c r="M57" s="136"/>
      <c r="N57" s="136"/>
    </row>
    <row r="58" spans="1:14" s="131" customFormat="1" ht="15.75" customHeight="1" hidden="1">
      <c r="A58" s="266" t="s">
        <v>236</v>
      </c>
      <c r="B58" s="266"/>
      <c r="C58" s="134" t="s">
        <v>214</v>
      </c>
      <c r="D58" s="134" t="s">
        <v>215</v>
      </c>
      <c r="E58" s="134" t="s">
        <v>214</v>
      </c>
      <c r="F58" s="134" t="s">
        <v>217</v>
      </c>
      <c r="G58" s="140" t="s">
        <v>237</v>
      </c>
      <c r="H58" s="140" t="s">
        <v>222</v>
      </c>
      <c r="I58" s="134" t="s">
        <v>216</v>
      </c>
      <c r="J58" s="134" t="s">
        <v>231</v>
      </c>
      <c r="K58" s="129"/>
      <c r="L58" s="136"/>
      <c r="M58" s="136"/>
      <c r="N58" s="136"/>
    </row>
    <row r="59" spans="1:14" s="122" customFormat="1" ht="15.75" customHeight="1">
      <c r="A59" s="261" t="s">
        <v>241</v>
      </c>
      <c r="B59" s="261"/>
      <c r="C59" s="141" t="s">
        <v>242</v>
      </c>
      <c r="D59" s="141"/>
      <c r="E59" s="141"/>
      <c r="F59" s="141"/>
      <c r="G59" s="141"/>
      <c r="H59" s="141"/>
      <c r="I59" s="141"/>
      <c r="J59" s="141"/>
      <c r="K59" s="127">
        <f>K60</f>
        <v>143725</v>
      </c>
      <c r="L59" s="127">
        <f>L60+L64+L63</f>
        <v>55649800</v>
      </c>
      <c r="M59" s="127">
        <f>M60+M64</f>
        <v>57425400</v>
      </c>
      <c r="N59" s="127">
        <f>N60+N64+N63</f>
        <v>55834700</v>
      </c>
    </row>
    <row r="60" spans="1:14" s="131" customFormat="1" ht="15.75">
      <c r="A60" s="262"/>
      <c r="B60" s="262"/>
      <c r="C60" s="128" t="s">
        <v>242</v>
      </c>
      <c r="D60" s="128" t="s">
        <v>215</v>
      </c>
      <c r="E60" s="128" t="s">
        <v>239</v>
      </c>
      <c r="F60" s="128"/>
      <c r="G60" s="129"/>
      <c r="H60" s="129"/>
      <c r="I60" s="128"/>
      <c r="J60" s="128"/>
      <c r="K60" s="130">
        <f>K61+K106</f>
        <v>143725</v>
      </c>
      <c r="L60" s="130">
        <f>L61+L62</f>
        <v>54600900</v>
      </c>
      <c r="M60" s="130">
        <f>M61+M62+M63</f>
        <v>56384400</v>
      </c>
      <c r="N60" s="130">
        <f>N61+N62</f>
        <v>54758400</v>
      </c>
    </row>
    <row r="61" spans="1:14" s="131" customFormat="1" ht="15.75">
      <c r="A61" s="262"/>
      <c r="B61" s="262"/>
      <c r="C61" s="128" t="s">
        <v>242</v>
      </c>
      <c r="D61" s="128" t="s">
        <v>215</v>
      </c>
      <c r="E61" s="128" t="s">
        <v>239</v>
      </c>
      <c r="F61" s="128" t="s">
        <v>217</v>
      </c>
      <c r="G61" s="129"/>
      <c r="H61" s="129"/>
      <c r="I61" s="128" t="s">
        <v>243</v>
      </c>
      <c r="J61" s="128"/>
      <c r="K61" s="130">
        <f>K65+K68+K70+K73+K78+K82+K87+K98+K101+K93</f>
        <v>143725</v>
      </c>
      <c r="L61" s="130">
        <f>L66+L68+L71+L73+L78+L82+L88+L89+L90+L98+L101+L93+L76</f>
        <v>54340200</v>
      </c>
      <c r="M61" s="130">
        <f>M66+M68+M71+M73+M78+M82+M88+M89+M90+M98+M101+M93+M76</f>
        <v>55939400</v>
      </c>
      <c r="N61" s="130">
        <f>N66+N68+N71+N73+N78+N82+N88+N89+N90+N98+N101+N93+N76</f>
        <v>54339900</v>
      </c>
    </row>
    <row r="62" spans="1:14" s="131" customFormat="1" ht="15.75">
      <c r="A62" s="267"/>
      <c r="B62" s="267"/>
      <c r="C62" s="128" t="s">
        <v>242</v>
      </c>
      <c r="D62" s="128" t="s">
        <v>215</v>
      </c>
      <c r="E62" s="128" t="s">
        <v>239</v>
      </c>
      <c r="F62" s="128" t="s">
        <v>217</v>
      </c>
      <c r="G62" s="129"/>
      <c r="H62" s="129"/>
      <c r="I62" s="128" t="s">
        <v>240</v>
      </c>
      <c r="J62" s="128"/>
      <c r="K62" s="130"/>
      <c r="L62" s="130">
        <f>SUM(L67+L72)</f>
        <v>260700</v>
      </c>
      <c r="M62" s="130">
        <f>SUM(M67+M72)</f>
        <v>366900</v>
      </c>
      <c r="N62" s="130">
        <f>SUM(N67+N72)</f>
        <v>418500</v>
      </c>
    </row>
    <row r="63" spans="1:14" s="131" customFormat="1" ht="15.75">
      <c r="A63" s="268"/>
      <c r="B63" s="268"/>
      <c r="C63" s="143" t="s">
        <v>242</v>
      </c>
      <c r="D63" s="143" t="s">
        <v>215</v>
      </c>
      <c r="E63" s="143" t="s">
        <v>239</v>
      </c>
      <c r="F63" s="143" t="s">
        <v>244</v>
      </c>
      <c r="G63" s="144"/>
      <c r="H63" s="144"/>
      <c r="I63" s="143" t="s">
        <v>245</v>
      </c>
      <c r="J63" s="143"/>
      <c r="K63" s="130">
        <f>K67+K70+K72+K75+K83+K84+K89+K100+K103+K95</f>
        <v>0</v>
      </c>
      <c r="L63" s="145"/>
      <c r="M63" s="145">
        <f>SUM(M91)</f>
        <v>78100</v>
      </c>
      <c r="N63" s="145"/>
    </row>
    <row r="64" spans="1:14" s="131" customFormat="1" ht="15.75">
      <c r="A64" s="267"/>
      <c r="B64" s="267"/>
      <c r="C64" s="128" t="s">
        <v>242</v>
      </c>
      <c r="D64" s="128" t="s">
        <v>215</v>
      </c>
      <c r="E64" s="128" t="s">
        <v>215</v>
      </c>
      <c r="F64" s="128" t="s">
        <v>244</v>
      </c>
      <c r="G64" s="129"/>
      <c r="H64" s="144"/>
      <c r="I64" s="146" t="s">
        <v>246</v>
      </c>
      <c r="J64" s="128"/>
      <c r="K64" s="130">
        <f>K68+K71+K73+K76+K84+K85+K90+K101+K104+K96</f>
        <v>0</v>
      </c>
      <c r="L64" s="130">
        <f>SUM(L77+L92)</f>
        <v>1048900</v>
      </c>
      <c r="M64" s="130">
        <f>SUM(M77+M92)</f>
        <v>1041000</v>
      </c>
      <c r="N64" s="130">
        <f>SUM(N77+N92)</f>
        <v>1076300</v>
      </c>
    </row>
    <row r="65" spans="1:14" s="133" customFormat="1" ht="22.5" customHeight="1">
      <c r="A65" s="269" t="s">
        <v>218</v>
      </c>
      <c r="B65" s="269"/>
      <c r="C65" s="147" t="s">
        <v>242</v>
      </c>
      <c r="D65" s="147" t="s">
        <v>215</v>
      </c>
      <c r="E65" s="147" t="s">
        <v>239</v>
      </c>
      <c r="F65" s="147"/>
      <c r="G65" s="148" t="s">
        <v>219</v>
      </c>
      <c r="H65" s="148"/>
      <c r="I65" s="147"/>
      <c r="J65" s="147"/>
      <c r="K65" s="149">
        <f>K66+K67</f>
        <v>0</v>
      </c>
      <c r="L65" s="149">
        <f>L66+L67</f>
        <v>38130425</v>
      </c>
      <c r="M65" s="149">
        <f>M66+M67</f>
        <v>38750318</v>
      </c>
      <c r="N65" s="149">
        <f>N66+N67</f>
        <v>38789950</v>
      </c>
    </row>
    <row r="66" spans="1:14" s="131" customFormat="1" ht="16.5" customHeight="1">
      <c r="A66" s="264" t="s">
        <v>218</v>
      </c>
      <c r="B66" s="264"/>
      <c r="C66" s="134" t="s">
        <v>242</v>
      </c>
      <c r="D66" s="134" t="s">
        <v>215</v>
      </c>
      <c r="E66" s="128" t="s">
        <v>239</v>
      </c>
      <c r="F66" s="134" t="s">
        <v>217</v>
      </c>
      <c r="G66" s="135" t="s">
        <v>219</v>
      </c>
      <c r="H66" s="135" t="s">
        <v>220</v>
      </c>
      <c r="I66" s="134" t="s">
        <v>243</v>
      </c>
      <c r="J66" s="134" t="s">
        <v>221</v>
      </c>
      <c r="K66" s="129"/>
      <c r="L66" s="136">
        <v>37930195</v>
      </c>
      <c r="M66" s="136">
        <v>38468521</v>
      </c>
      <c r="N66" s="136">
        <v>38468521</v>
      </c>
    </row>
    <row r="67" spans="1:14" s="131" customFormat="1" ht="16.5" customHeight="1">
      <c r="A67" s="264" t="s">
        <v>218</v>
      </c>
      <c r="B67" s="264"/>
      <c r="C67" s="134" t="s">
        <v>242</v>
      </c>
      <c r="D67" s="134" t="s">
        <v>215</v>
      </c>
      <c r="E67" s="134" t="s">
        <v>239</v>
      </c>
      <c r="F67" s="134" t="s">
        <v>217</v>
      </c>
      <c r="G67" s="135" t="s">
        <v>219</v>
      </c>
      <c r="H67" s="135" t="s">
        <v>220</v>
      </c>
      <c r="I67" s="134" t="s">
        <v>240</v>
      </c>
      <c r="J67" s="134" t="s">
        <v>221</v>
      </c>
      <c r="K67" s="129"/>
      <c r="L67" s="136">
        <v>200230</v>
      </c>
      <c r="M67" s="136">
        <v>281797</v>
      </c>
      <c r="N67" s="136">
        <v>321429</v>
      </c>
    </row>
    <row r="68" spans="1:14" s="133" customFormat="1" ht="15.75" customHeight="1" hidden="1">
      <c r="A68" s="265" t="s">
        <v>223</v>
      </c>
      <c r="B68" s="265"/>
      <c r="C68" s="128" t="s">
        <v>242</v>
      </c>
      <c r="D68" s="128" t="s">
        <v>215</v>
      </c>
      <c r="E68" s="128" t="s">
        <v>214</v>
      </c>
      <c r="F68" s="128" t="s">
        <v>217</v>
      </c>
      <c r="G68" s="132" t="s">
        <v>224</v>
      </c>
      <c r="H68" s="132"/>
      <c r="I68" s="128" t="s">
        <v>247</v>
      </c>
      <c r="J68" s="128"/>
      <c r="K68" s="130">
        <f>K69</f>
        <v>0</v>
      </c>
      <c r="L68" s="130">
        <f>L69</f>
        <v>0</v>
      </c>
      <c r="M68" s="130">
        <f>M69</f>
        <v>0</v>
      </c>
      <c r="N68" s="130">
        <f>N69</f>
        <v>0</v>
      </c>
    </row>
    <row r="69" spans="1:14" s="131" customFormat="1" ht="15.75" customHeight="1" hidden="1">
      <c r="A69" s="266" t="s">
        <v>223</v>
      </c>
      <c r="B69" s="266"/>
      <c r="C69" s="134" t="s">
        <v>242</v>
      </c>
      <c r="D69" s="134" t="s">
        <v>215</v>
      </c>
      <c r="E69" s="134" t="s">
        <v>214</v>
      </c>
      <c r="F69" s="134" t="s">
        <v>217</v>
      </c>
      <c r="G69" s="135" t="s">
        <v>224</v>
      </c>
      <c r="H69" s="135" t="s">
        <v>220</v>
      </c>
      <c r="I69" s="134" t="s">
        <v>247</v>
      </c>
      <c r="J69" s="134" t="s">
        <v>225</v>
      </c>
      <c r="K69" s="129"/>
      <c r="L69" s="136"/>
      <c r="M69" s="136"/>
      <c r="N69" s="136"/>
    </row>
    <row r="70" spans="1:14" s="133" customFormat="1" ht="16.5" customHeight="1">
      <c r="A70" s="270" t="s">
        <v>226</v>
      </c>
      <c r="B70" s="270"/>
      <c r="C70" s="147" t="s">
        <v>242</v>
      </c>
      <c r="D70" s="147" t="s">
        <v>215</v>
      </c>
      <c r="E70" s="147" t="s">
        <v>239</v>
      </c>
      <c r="F70" s="147"/>
      <c r="G70" s="147" t="s">
        <v>227</v>
      </c>
      <c r="H70" s="147"/>
      <c r="I70" s="147"/>
      <c r="J70" s="147"/>
      <c r="K70" s="149">
        <f>K71+K72</f>
        <v>0</v>
      </c>
      <c r="L70" s="149">
        <f>L71+L72</f>
        <v>11515389</v>
      </c>
      <c r="M70" s="149">
        <f>M71+M72</f>
        <v>11702596</v>
      </c>
      <c r="N70" s="149">
        <f>N71+N72</f>
        <v>11714564</v>
      </c>
    </row>
    <row r="71" spans="1:14" s="131" customFormat="1" ht="16.5" customHeight="1">
      <c r="A71" s="266" t="s">
        <v>226</v>
      </c>
      <c r="B71" s="266"/>
      <c r="C71" s="134" t="s">
        <v>242</v>
      </c>
      <c r="D71" s="134" t="s">
        <v>215</v>
      </c>
      <c r="E71" s="128" t="s">
        <v>239</v>
      </c>
      <c r="F71" s="134" t="s">
        <v>217</v>
      </c>
      <c r="G71" s="140" t="s">
        <v>227</v>
      </c>
      <c r="H71" s="140" t="s">
        <v>220</v>
      </c>
      <c r="I71" s="134" t="s">
        <v>243</v>
      </c>
      <c r="J71" s="134" t="s">
        <v>228</v>
      </c>
      <c r="K71" s="129"/>
      <c r="L71" s="136">
        <v>11454919</v>
      </c>
      <c r="M71" s="136">
        <v>11617493</v>
      </c>
      <c r="N71" s="136">
        <v>11617493</v>
      </c>
    </row>
    <row r="72" spans="1:14" s="131" customFormat="1" ht="16.5" customHeight="1">
      <c r="A72" s="266" t="s">
        <v>226</v>
      </c>
      <c r="B72" s="266"/>
      <c r="C72" s="134" t="s">
        <v>242</v>
      </c>
      <c r="D72" s="134" t="s">
        <v>215</v>
      </c>
      <c r="E72" s="134" t="s">
        <v>239</v>
      </c>
      <c r="F72" s="134" t="s">
        <v>217</v>
      </c>
      <c r="G72" s="140" t="s">
        <v>227</v>
      </c>
      <c r="H72" s="140" t="s">
        <v>220</v>
      </c>
      <c r="I72" s="134" t="s">
        <v>240</v>
      </c>
      <c r="J72" s="134" t="s">
        <v>228</v>
      </c>
      <c r="K72" s="129"/>
      <c r="L72" s="136">
        <v>60470</v>
      </c>
      <c r="M72" s="136">
        <v>85103</v>
      </c>
      <c r="N72" s="136">
        <v>97071</v>
      </c>
    </row>
    <row r="73" spans="1:14" s="133" customFormat="1" ht="16.5" customHeight="1">
      <c r="A73" s="270" t="s">
        <v>229</v>
      </c>
      <c r="B73" s="270"/>
      <c r="C73" s="147" t="s">
        <v>242</v>
      </c>
      <c r="D73" s="147" t="s">
        <v>215</v>
      </c>
      <c r="E73" s="147" t="s">
        <v>239</v>
      </c>
      <c r="F73" s="147" t="s">
        <v>217</v>
      </c>
      <c r="G73" s="147" t="s">
        <v>230</v>
      </c>
      <c r="H73" s="147"/>
      <c r="I73" s="147"/>
      <c r="J73" s="147"/>
      <c r="K73" s="149">
        <f>K74</f>
        <v>0</v>
      </c>
      <c r="L73" s="149">
        <f>L74</f>
        <v>110000</v>
      </c>
      <c r="M73" s="149">
        <f>M74</f>
        <v>110000</v>
      </c>
      <c r="N73" s="149">
        <f>N74</f>
        <v>110000</v>
      </c>
    </row>
    <row r="74" spans="1:14" s="131" customFormat="1" ht="16.5" customHeight="1">
      <c r="A74" s="266" t="s">
        <v>229</v>
      </c>
      <c r="B74" s="266"/>
      <c r="C74" s="134" t="s">
        <v>242</v>
      </c>
      <c r="D74" s="134" t="s">
        <v>215</v>
      </c>
      <c r="E74" s="128" t="s">
        <v>239</v>
      </c>
      <c r="F74" s="134" t="s">
        <v>217</v>
      </c>
      <c r="G74" s="140" t="s">
        <v>230</v>
      </c>
      <c r="H74" s="140" t="s">
        <v>220</v>
      </c>
      <c r="I74" s="134" t="s">
        <v>243</v>
      </c>
      <c r="J74" s="134" t="s">
        <v>231</v>
      </c>
      <c r="K74" s="129"/>
      <c r="L74" s="136">
        <v>110000</v>
      </c>
      <c r="M74" s="136">
        <v>110000</v>
      </c>
      <c r="N74" s="136">
        <v>110000</v>
      </c>
    </row>
    <row r="75" spans="1:14" s="131" customFormat="1" ht="16.5" customHeight="1">
      <c r="A75" s="271" t="s">
        <v>248</v>
      </c>
      <c r="B75" s="271"/>
      <c r="C75" s="150" t="s">
        <v>242</v>
      </c>
      <c r="D75" s="150" t="s">
        <v>215</v>
      </c>
      <c r="E75" s="147"/>
      <c r="F75" s="150"/>
      <c r="G75" s="150" t="s">
        <v>249</v>
      </c>
      <c r="H75" s="150"/>
      <c r="I75" s="150"/>
      <c r="J75" s="150" t="s">
        <v>231</v>
      </c>
      <c r="K75" s="149">
        <f>K76</f>
        <v>0</v>
      </c>
      <c r="L75" s="151">
        <f>L76+L77</f>
        <v>1396600</v>
      </c>
      <c r="M75" s="151">
        <f>M76+M77</f>
        <v>2211826</v>
      </c>
      <c r="N75" s="151">
        <f>N76+N77</f>
        <v>1582300</v>
      </c>
    </row>
    <row r="76" spans="1:14" s="122" customFormat="1" ht="16.5" customHeight="1">
      <c r="A76" s="266" t="s">
        <v>248</v>
      </c>
      <c r="B76" s="266"/>
      <c r="C76" s="134" t="s">
        <v>242</v>
      </c>
      <c r="D76" s="134" t="s">
        <v>215</v>
      </c>
      <c r="E76" s="128" t="s">
        <v>239</v>
      </c>
      <c r="F76" s="134" t="s">
        <v>217</v>
      </c>
      <c r="G76" s="134" t="s">
        <v>249</v>
      </c>
      <c r="H76" s="134" t="s">
        <v>250</v>
      </c>
      <c r="I76" s="134" t="s">
        <v>243</v>
      </c>
      <c r="J76" s="134" t="s">
        <v>231</v>
      </c>
      <c r="K76" s="152"/>
      <c r="L76" s="153">
        <v>834050</v>
      </c>
      <c r="M76" s="153">
        <v>1656826</v>
      </c>
      <c r="N76" s="153">
        <v>1010000</v>
      </c>
    </row>
    <row r="77" spans="1:14" s="122" customFormat="1" ht="16.5" customHeight="1">
      <c r="A77" s="266" t="s">
        <v>248</v>
      </c>
      <c r="B77" s="266"/>
      <c r="C77" s="134" t="s">
        <v>242</v>
      </c>
      <c r="D77" s="134" t="s">
        <v>215</v>
      </c>
      <c r="E77" s="128" t="s">
        <v>215</v>
      </c>
      <c r="F77" s="134" t="s">
        <v>244</v>
      </c>
      <c r="G77" s="134" t="s">
        <v>249</v>
      </c>
      <c r="H77" s="134" t="s">
        <v>251</v>
      </c>
      <c r="I77" s="154" t="s">
        <v>246</v>
      </c>
      <c r="J77" s="134" t="s">
        <v>231</v>
      </c>
      <c r="K77" s="152"/>
      <c r="L77" s="153">
        <v>562550</v>
      </c>
      <c r="M77" s="153">
        <v>555000</v>
      </c>
      <c r="N77" s="153">
        <v>572300</v>
      </c>
    </row>
    <row r="78" spans="1:14" s="133" customFormat="1" ht="16.5" customHeight="1">
      <c r="A78" s="270" t="s">
        <v>252</v>
      </c>
      <c r="B78" s="270"/>
      <c r="C78" s="147" t="s">
        <v>242</v>
      </c>
      <c r="D78" s="147" t="s">
        <v>215</v>
      </c>
      <c r="E78" s="147" t="s">
        <v>239</v>
      </c>
      <c r="F78" s="147" t="s">
        <v>217</v>
      </c>
      <c r="G78" s="147" t="s">
        <v>253</v>
      </c>
      <c r="H78" s="147"/>
      <c r="I78" s="147" t="s">
        <v>243</v>
      </c>
      <c r="J78" s="147" t="s">
        <v>231</v>
      </c>
      <c r="K78" s="149">
        <f>K82</f>
        <v>0</v>
      </c>
      <c r="L78" s="149">
        <v>389700</v>
      </c>
      <c r="M78" s="149">
        <v>389700</v>
      </c>
      <c r="N78" s="149">
        <v>389700</v>
      </c>
    </row>
    <row r="79" spans="1:14" s="125" customFormat="1" ht="16.5" customHeight="1">
      <c r="A79" s="272" t="s">
        <v>254</v>
      </c>
      <c r="B79" s="272"/>
      <c r="C79" s="155" t="s">
        <v>242</v>
      </c>
      <c r="D79" s="155" t="s">
        <v>215</v>
      </c>
      <c r="E79" s="155" t="s">
        <v>239</v>
      </c>
      <c r="F79" s="155" t="s">
        <v>217</v>
      </c>
      <c r="G79" s="155" t="s">
        <v>253</v>
      </c>
      <c r="H79" s="155" t="s">
        <v>255</v>
      </c>
      <c r="I79" s="156" t="s">
        <v>243</v>
      </c>
      <c r="J79" s="155" t="s">
        <v>231</v>
      </c>
      <c r="K79" s="157"/>
      <c r="L79" s="158">
        <v>122400</v>
      </c>
      <c r="M79" s="158">
        <v>122400</v>
      </c>
      <c r="N79" s="158">
        <v>122400</v>
      </c>
    </row>
    <row r="80" spans="1:14" s="133" customFormat="1" ht="16.5" customHeight="1">
      <c r="A80" s="272" t="s">
        <v>256</v>
      </c>
      <c r="B80" s="272"/>
      <c r="C80" s="155" t="s">
        <v>242</v>
      </c>
      <c r="D80" s="155" t="s">
        <v>215</v>
      </c>
      <c r="E80" s="155" t="s">
        <v>239</v>
      </c>
      <c r="F80" s="155" t="s">
        <v>217</v>
      </c>
      <c r="G80" s="155" t="s">
        <v>253</v>
      </c>
      <c r="H80" s="155" t="s">
        <v>257</v>
      </c>
      <c r="I80" s="156" t="s">
        <v>243</v>
      </c>
      <c r="J80" s="155" t="s">
        <v>231</v>
      </c>
      <c r="K80" s="159"/>
      <c r="L80" s="160">
        <v>251100</v>
      </c>
      <c r="M80" s="160">
        <v>251100</v>
      </c>
      <c r="N80" s="160">
        <v>251100</v>
      </c>
    </row>
    <row r="81" spans="1:14" s="133" customFormat="1" ht="16.5" customHeight="1">
      <c r="A81" s="272" t="s">
        <v>258</v>
      </c>
      <c r="B81" s="272"/>
      <c r="C81" s="155" t="s">
        <v>242</v>
      </c>
      <c r="D81" s="155" t="s">
        <v>215</v>
      </c>
      <c r="E81" s="155" t="s">
        <v>239</v>
      </c>
      <c r="F81" s="155" t="s">
        <v>217</v>
      </c>
      <c r="G81" s="155" t="s">
        <v>253</v>
      </c>
      <c r="H81" s="155" t="s">
        <v>259</v>
      </c>
      <c r="I81" s="156" t="s">
        <v>243</v>
      </c>
      <c r="J81" s="155" t="s">
        <v>231</v>
      </c>
      <c r="K81" s="159"/>
      <c r="L81" s="160">
        <v>16200</v>
      </c>
      <c r="M81" s="160">
        <v>16200</v>
      </c>
      <c r="N81" s="160">
        <v>16200</v>
      </c>
    </row>
    <row r="82" spans="1:14" s="133" customFormat="1" ht="16.5" customHeight="1">
      <c r="A82" s="270" t="s">
        <v>260</v>
      </c>
      <c r="B82" s="270"/>
      <c r="C82" s="147" t="s">
        <v>242</v>
      </c>
      <c r="D82" s="147" t="s">
        <v>215</v>
      </c>
      <c r="E82" s="147" t="s">
        <v>239</v>
      </c>
      <c r="F82" s="147"/>
      <c r="G82" s="147" t="s">
        <v>261</v>
      </c>
      <c r="H82" s="147"/>
      <c r="I82" s="147"/>
      <c r="J82" s="147"/>
      <c r="K82" s="149">
        <f>K83+K84+K85+K86</f>
        <v>0</v>
      </c>
      <c r="L82" s="149">
        <f>L83+L84+L85+L86</f>
        <v>203711</v>
      </c>
      <c r="M82" s="149">
        <f>M83+M84+M85+M86</f>
        <v>255100</v>
      </c>
      <c r="N82" s="149">
        <f>N83+N84+N85+N86</f>
        <v>194600</v>
      </c>
    </row>
    <row r="83" spans="1:14" s="131" customFormat="1" ht="16.5" customHeight="1">
      <c r="A83" s="266" t="s">
        <v>260</v>
      </c>
      <c r="B83" s="266"/>
      <c r="C83" s="134" t="s">
        <v>242</v>
      </c>
      <c r="D83" s="134" t="s">
        <v>215</v>
      </c>
      <c r="E83" s="128" t="s">
        <v>239</v>
      </c>
      <c r="F83" s="134" t="s">
        <v>217</v>
      </c>
      <c r="G83" s="140" t="s">
        <v>261</v>
      </c>
      <c r="H83" s="140" t="s">
        <v>220</v>
      </c>
      <c r="I83" s="134" t="s">
        <v>243</v>
      </c>
      <c r="J83" s="134" t="s">
        <v>231</v>
      </c>
      <c r="K83" s="129"/>
      <c r="L83" s="136">
        <v>98111</v>
      </c>
      <c r="M83" s="136">
        <v>149500</v>
      </c>
      <c r="N83" s="136">
        <v>110000</v>
      </c>
    </row>
    <row r="84" spans="1:14" s="131" customFormat="1" ht="16.5" customHeight="1">
      <c r="A84" s="266" t="s">
        <v>260</v>
      </c>
      <c r="B84" s="266"/>
      <c r="C84" s="134" t="s">
        <v>242</v>
      </c>
      <c r="D84" s="134" t="s">
        <v>215</v>
      </c>
      <c r="E84" s="128" t="s">
        <v>239</v>
      </c>
      <c r="F84" s="134" t="s">
        <v>217</v>
      </c>
      <c r="G84" s="140" t="s">
        <v>261</v>
      </c>
      <c r="H84" s="140" t="s">
        <v>262</v>
      </c>
      <c r="I84" s="134" t="s">
        <v>243</v>
      </c>
      <c r="J84" s="134" t="s">
        <v>231</v>
      </c>
      <c r="K84" s="129"/>
      <c r="L84" s="136">
        <v>36000</v>
      </c>
      <c r="M84" s="136">
        <v>36000</v>
      </c>
      <c r="N84" s="136">
        <v>15000</v>
      </c>
    </row>
    <row r="85" spans="1:14" s="131" customFormat="1" ht="16.5" customHeight="1">
      <c r="A85" s="266" t="s">
        <v>260</v>
      </c>
      <c r="B85" s="266"/>
      <c r="C85" s="134" t="s">
        <v>242</v>
      </c>
      <c r="D85" s="134" t="s">
        <v>215</v>
      </c>
      <c r="E85" s="128" t="s">
        <v>239</v>
      </c>
      <c r="F85" s="134" t="s">
        <v>217</v>
      </c>
      <c r="G85" s="140" t="s">
        <v>261</v>
      </c>
      <c r="H85" s="140" t="s">
        <v>263</v>
      </c>
      <c r="I85" s="134" t="s">
        <v>243</v>
      </c>
      <c r="J85" s="134" t="s">
        <v>231</v>
      </c>
      <c r="K85" s="129"/>
      <c r="L85" s="136">
        <v>69600</v>
      </c>
      <c r="M85" s="136">
        <v>69600</v>
      </c>
      <c r="N85" s="136">
        <v>69600</v>
      </c>
    </row>
    <row r="86" spans="1:14" s="131" customFormat="1" ht="15.75" customHeight="1" hidden="1">
      <c r="A86" s="266" t="s">
        <v>260</v>
      </c>
      <c r="B86" s="266"/>
      <c r="C86" s="134" t="s">
        <v>242</v>
      </c>
      <c r="D86" s="134" t="s">
        <v>215</v>
      </c>
      <c r="E86" s="134" t="s">
        <v>214</v>
      </c>
      <c r="F86" s="134" t="s">
        <v>217</v>
      </c>
      <c r="G86" s="140" t="s">
        <v>261</v>
      </c>
      <c r="H86" s="140" t="s">
        <v>264</v>
      </c>
      <c r="I86" s="134" t="s">
        <v>247</v>
      </c>
      <c r="J86" s="134" t="s">
        <v>231</v>
      </c>
      <c r="K86" s="129"/>
      <c r="L86" s="136"/>
      <c r="M86" s="136"/>
      <c r="N86" s="136"/>
    </row>
    <row r="87" spans="1:14" s="133" customFormat="1" ht="16.5" customHeight="1">
      <c r="A87" s="270" t="s">
        <v>232</v>
      </c>
      <c r="B87" s="270"/>
      <c r="C87" s="147" t="s">
        <v>242</v>
      </c>
      <c r="D87" s="147" t="s">
        <v>215</v>
      </c>
      <c r="E87" s="147"/>
      <c r="F87" s="147"/>
      <c r="G87" s="147" t="s">
        <v>233</v>
      </c>
      <c r="H87" s="147"/>
      <c r="I87" s="147"/>
      <c r="J87" s="147"/>
      <c r="K87" s="149">
        <f>K88+K90</f>
        <v>143725</v>
      </c>
      <c r="L87" s="149">
        <f>SUM(L88:L92)</f>
        <v>2515209</v>
      </c>
      <c r="M87" s="149">
        <f>SUM(M88:M92)</f>
        <v>2593400</v>
      </c>
      <c r="N87" s="149">
        <f>SUM(N88:N92)</f>
        <v>1665486</v>
      </c>
    </row>
    <row r="88" spans="1:14" s="131" customFormat="1" ht="16.5" customHeight="1">
      <c r="A88" s="266" t="s">
        <v>232</v>
      </c>
      <c r="B88" s="266"/>
      <c r="C88" s="134" t="s">
        <v>242</v>
      </c>
      <c r="D88" s="134" t="s">
        <v>215</v>
      </c>
      <c r="E88" s="128" t="s">
        <v>239</v>
      </c>
      <c r="F88" s="134" t="s">
        <v>217</v>
      </c>
      <c r="G88" s="140" t="s">
        <v>233</v>
      </c>
      <c r="H88" s="140" t="s">
        <v>220</v>
      </c>
      <c r="I88" s="134" t="s">
        <v>243</v>
      </c>
      <c r="J88" s="134" t="s">
        <v>231</v>
      </c>
      <c r="K88" s="158">
        <v>143725</v>
      </c>
      <c r="L88" s="136">
        <v>260559</v>
      </c>
      <c r="M88" s="136">
        <v>270500</v>
      </c>
      <c r="N88" s="136">
        <v>270500</v>
      </c>
    </row>
    <row r="89" spans="1:14" s="131" customFormat="1" ht="16.5" customHeight="1">
      <c r="A89" s="266" t="s">
        <v>232</v>
      </c>
      <c r="B89" s="266"/>
      <c r="C89" s="134" t="s">
        <v>242</v>
      </c>
      <c r="D89" s="134" t="s">
        <v>215</v>
      </c>
      <c r="E89" s="128" t="s">
        <v>239</v>
      </c>
      <c r="F89" s="134" t="s">
        <v>217</v>
      </c>
      <c r="G89" s="140" t="s">
        <v>233</v>
      </c>
      <c r="H89" s="140" t="s">
        <v>262</v>
      </c>
      <c r="I89" s="134" t="s">
        <v>243</v>
      </c>
      <c r="J89" s="134" t="s">
        <v>231</v>
      </c>
      <c r="K89" s="129"/>
      <c r="L89" s="136">
        <v>58800</v>
      </c>
      <c r="M89" s="136">
        <v>58800</v>
      </c>
      <c r="N89" s="136">
        <v>58800</v>
      </c>
    </row>
    <row r="90" spans="1:14" s="131" customFormat="1" ht="16.5" customHeight="1">
      <c r="A90" s="273" t="s">
        <v>265</v>
      </c>
      <c r="B90" s="273"/>
      <c r="C90" s="134" t="s">
        <v>242</v>
      </c>
      <c r="D90" s="134" t="s">
        <v>215</v>
      </c>
      <c r="E90" s="134" t="s">
        <v>239</v>
      </c>
      <c r="F90" s="134" t="s">
        <v>217</v>
      </c>
      <c r="G90" s="140" t="s">
        <v>233</v>
      </c>
      <c r="H90" s="140" t="s">
        <v>250</v>
      </c>
      <c r="I90" s="134" t="s">
        <v>243</v>
      </c>
      <c r="J90" s="134" t="s">
        <v>231</v>
      </c>
      <c r="K90" s="129"/>
      <c r="L90" s="136">
        <v>1709500</v>
      </c>
      <c r="M90" s="136">
        <v>1700000</v>
      </c>
      <c r="N90" s="136">
        <v>832186</v>
      </c>
    </row>
    <row r="91" spans="1:14" s="131" customFormat="1" ht="16.5" customHeight="1">
      <c r="A91" s="266" t="s">
        <v>232</v>
      </c>
      <c r="B91" s="266"/>
      <c r="C91" s="134" t="s">
        <v>242</v>
      </c>
      <c r="D91" s="134" t="s">
        <v>215</v>
      </c>
      <c r="E91" s="134" t="s">
        <v>239</v>
      </c>
      <c r="F91" s="134" t="s">
        <v>244</v>
      </c>
      <c r="G91" s="140" t="s">
        <v>233</v>
      </c>
      <c r="H91" s="140" t="s">
        <v>266</v>
      </c>
      <c r="I91" s="134" t="s">
        <v>245</v>
      </c>
      <c r="J91" s="134" t="s">
        <v>267</v>
      </c>
      <c r="K91" s="129"/>
      <c r="L91" s="136"/>
      <c r="M91" s="136">
        <v>78100</v>
      </c>
      <c r="N91" s="136"/>
    </row>
    <row r="92" spans="1:14" s="131" customFormat="1" ht="16.5" customHeight="1">
      <c r="A92" s="273" t="s">
        <v>268</v>
      </c>
      <c r="B92" s="273"/>
      <c r="C92" s="134" t="s">
        <v>242</v>
      </c>
      <c r="D92" s="134" t="s">
        <v>215</v>
      </c>
      <c r="E92" s="134" t="s">
        <v>215</v>
      </c>
      <c r="F92" s="134" t="s">
        <v>244</v>
      </c>
      <c r="G92" s="140" t="s">
        <v>233</v>
      </c>
      <c r="H92" s="140" t="s">
        <v>269</v>
      </c>
      <c r="I92" s="154" t="s">
        <v>246</v>
      </c>
      <c r="J92" s="134" t="s">
        <v>231</v>
      </c>
      <c r="K92" s="129"/>
      <c r="L92" s="136">
        <v>486350</v>
      </c>
      <c r="M92" s="136">
        <v>486000</v>
      </c>
      <c r="N92" s="136">
        <v>504000</v>
      </c>
    </row>
    <row r="93" spans="1:14" s="133" customFormat="1" ht="16.5" customHeight="1">
      <c r="A93" s="270" t="s">
        <v>270</v>
      </c>
      <c r="B93" s="270"/>
      <c r="C93" s="147" t="s">
        <v>242</v>
      </c>
      <c r="D93" s="147" t="s">
        <v>215</v>
      </c>
      <c r="E93" s="147" t="s">
        <v>239</v>
      </c>
      <c r="F93" s="147" t="s">
        <v>217</v>
      </c>
      <c r="G93" s="147" t="s">
        <v>271</v>
      </c>
      <c r="H93" s="147"/>
      <c r="I93" s="147"/>
      <c r="J93" s="147"/>
      <c r="K93" s="149">
        <f>K94+K95+K96+K97</f>
        <v>0</v>
      </c>
      <c r="L93" s="149">
        <f>L94+L95+L96+L97</f>
        <v>838400</v>
      </c>
      <c r="M93" s="149">
        <f>M94+M95+M96+M97</f>
        <v>838200</v>
      </c>
      <c r="N93" s="149">
        <f>N94+N95+N96+N97</f>
        <v>838100</v>
      </c>
    </row>
    <row r="94" spans="1:14" s="131" customFormat="1" ht="16.5" customHeight="1">
      <c r="A94" s="266" t="s">
        <v>272</v>
      </c>
      <c r="B94" s="266"/>
      <c r="C94" s="134" t="s">
        <v>242</v>
      </c>
      <c r="D94" s="134" t="s">
        <v>215</v>
      </c>
      <c r="E94" s="134" t="s">
        <v>239</v>
      </c>
      <c r="F94" s="134" t="s">
        <v>217</v>
      </c>
      <c r="G94" s="140" t="s">
        <v>271</v>
      </c>
      <c r="H94" s="140" t="s">
        <v>273</v>
      </c>
      <c r="I94" s="134" t="s">
        <v>243</v>
      </c>
      <c r="J94" s="134" t="s">
        <v>274</v>
      </c>
      <c r="K94" s="129"/>
      <c r="L94" s="136">
        <v>444000</v>
      </c>
      <c r="M94" s="136">
        <v>444000</v>
      </c>
      <c r="N94" s="136">
        <v>444000</v>
      </c>
    </row>
    <row r="95" spans="1:14" s="131" customFormat="1" ht="16.5" customHeight="1">
      <c r="A95" s="266" t="s">
        <v>275</v>
      </c>
      <c r="B95" s="266"/>
      <c r="C95" s="134" t="s">
        <v>242</v>
      </c>
      <c r="D95" s="134" t="s">
        <v>215</v>
      </c>
      <c r="E95" s="134" t="s">
        <v>239</v>
      </c>
      <c r="F95" s="134" t="s">
        <v>217</v>
      </c>
      <c r="G95" s="140" t="s">
        <v>271</v>
      </c>
      <c r="H95" s="140" t="s">
        <v>276</v>
      </c>
      <c r="I95" s="134" t="s">
        <v>243</v>
      </c>
      <c r="J95" s="134" t="s">
        <v>274</v>
      </c>
      <c r="K95" s="129"/>
      <c r="L95" s="136">
        <f>4200+200</f>
        <v>4400</v>
      </c>
      <c r="M95" s="136">
        <f>4000+200</f>
        <v>4200</v>
      </c>
      <c r="N95" s="136">
        <f>3900+200</f>
        <v>4100</v>
      </c>
    </row>
    <row r="96" spans="1:14" s="131" customFormat="1" ht="16.5" customHeight="1">
      <c r="A96" s="266" t="s">
        <v>277</v>
      </c>
      <c r="B96" s="266"/>
      <c r="C96" s="134" t="s">
        <v>242</v>
      </c>
      <c r="D96" s="134" t="s">
        <v>215</v>
      </c>
      <c r="E96" s="134" t="s">
        <v>239</v>
      </c>
      <c r="F96" s="134" t="s">
        <v>217</v>
      </c>
      <c r="G96" s="140" t="s">
        <v>271</v>
      </c>
      <c r="H96" s="140" t="s">
        <v>220</v>
      </c>
      <c r="I96" s="134" t="s">
        <v>243</v>
      </c>
      <c r="J96" s="134" t="s">
        <v>231</v>
      </c>
      <c r="K96" s="129"/>
      <c r="L96" s="136">
        <v>390000</v>
      </c>
      <c r="M96" s="136">
        <v>390000</v>
      </c>
      <c r="N96" s="136">
        <v>390000</v>
      </c>
    </row>
    <row r="97" spans="1:14" s="131" customFormat="1" ht="15.75" customHeight="1" hidden="1">
      <c r="A97" s="266" t="s">
        <v>270</v>
      </c>
      <c r="B97" s="266"/>
      <c r="C97" s="134" t="s">
        <v>242</v>
      </c>
      <c r="D97" s="134" t="s">
        <v>215</v>
      </c>
      <c r="E97" s="134" t="s">
        <v>214</v>
      </c>
      <c r="F97" s="134" t="s">
        <v>217</v>
      </c>
      <c r="G97" s="140" t="s">
        <v>271</v>
      </c>
      <c r="H97" s="140" t="s">
        <v>220</v>
      </c>
      <c r="I97" s="134" t="s">
        <v>247</v>
      </c>
      <c r="J97" s="134" t="s">
        <v>278</v>
      </c>
      <c r="K97" s="129"/>
      <c r="L97" s="136"/>
      <c r="M97" s="136"/>
      <c r="N97" s="136"/>
    </row>
    <row r="98" spans="1:14" s="133" customFormat="1" ht="16.5" customHeight="1">
      <c r="A98" s="270" t="s">
        <v>234</v>
      </c>
      <c r="B98" s="270"/>
      <c r="C98" s="147" t="s">
        <v>242</v>
      </c>
      <c r="D98" s="147" t="s">
        <v>215</v>
      </c>
      <c r="E98" s="147" t="s">
        <v>239</v>
      </c>
      <c r="F98" s="147" t="s">
        <v>217</v>
      </c>
      <c r="G98" s="147" t="s">
        <v>235</v>
      </c>
      <c r="H98" s="147"/>
      <c r="I98" s="147"/>
      <c r="J98" s="147"/>
      <c r="K98" s="149">
        <f>K99+K100</f>
        <v>0</v>
      </c>
      <c r="L98" s="149">
        <f>L99+L100</f>
        <v>0</v>
      </c>
      <c r="M98" s="149">
        <f>M99+M100</f>
        <v>0</v>
      </c>
      <c r="N98" s="149">
        <f>N99+N100</f>
        <v>0</v>
      </c>
    </row>
    <row r="99" spans="1:14" s="131" customFormat="1" ht="16.5" customHeight="1">
      <c r="A99" s="266" t="s">
        <v>234</v>
      </c>
      <c r="B99" s="266"/>
      <c r="C99" s="134" t="s">
        <v>242</v>
      </c>
      <c r="D99" s="134" t="s">
        <v>215</v>
      </c>
      <c r="E99" s="134" t="s">
        <v>239</v>
      </c>
      <c r="F99" s="134" t="s">
        <v>217</v>
      </c>
      <c r="G99" s="140" t="s">
        <v>235</v>
      </c>
      <c r="H99" s="140" t="s">
        <v>220</v>
      </c>
      <c r="I99" s="134" t="s">
        <v>243</v>
      </c>
      <c r="J99" s="134" t="s">
        <v>231</v>
      </c>
      <c r="K99" s="129"/>
      <c r="L99" s="136"/>
      <c r="M99" s="136"/>
      <c r="N99" s="136"/>
    </row>
    <row r="100" spans="1:14" s="131" customFormat="1" ht="15.75" customHeight="1" hidden="1">
      <c r="A100" s="266" t="s">
        <v>234</v>
      </c>
      <c r="B100" s="266"/>
      <c r="C100" s="134" t="s">
        <v>242</v>
      </c>
      <c r="D100" s="134" t="s">
        <v>215</v>
      </c>
      <c r="E100" s="134" t="s">
        <v>214</v>
      </c>
      <c r="F100" s="134" t="s">
        <v>217</v>
      </c>
      <c r="G100" s="140" t="s">
        <v>235</v>
      </c>
      <c r="H100" s="140" t="s">
        <v>222</v>
      </c>
      <c r="I100" s="134" t="s">
        <v>247</v>
      </c>
      <c r="J100" s="134" t="s">
        <v>231</v>
      </c>
      <c r="K100" s="129"/>
      <c r="L100" s="136"/>
      <c r="M100" s="136"/>
      <c r="N100" s="136"/>
    </row>
    <row r="101" spans="1:14" s="133" customFormat="1" ht="16.5" customHeight="1">
      <c r="A101" s="270" t="s">
        <v>236</v>
      </c>
      <c r="B101" s="270"/>
      <c r="C101" s="147" t="s">
        <v>242</v>
      </c>
      <c r="D101" s="147" t="s">
        <v>215</v>
      </c>
      <c r="E101" s="147" t="s">
        <v>239</v>
      </c>
      <c r="F101" s="147" t="s">
        <v>217</v>
      </c>
      <c r="G101" s="147" t="s">
        <v>237</v>
      </c>
      <c r="H101" s="147"/>
      <c r="I101" s="147"/>
      <c r="J101" s="147"/>
      <c r="K101" s="149">
        <f>K102+K103+K104</f>
        <v>0</v>
      </c>
      <c r="L101" s="149">
        <f>L102+L103+L104</f>
        <v>550366</v>
      </c>
      <c r="M101" s="149">
        <f>M102+M103+M104</f>
        <v>574260</v>
      </c>
      <c r="N101" s="149">
        <f>N102+N103+N104</f>
        <v>550000</v>
      </c>
    </row>
    <row r="102" spans="1:14" s="131" customFormat="1" ht="16.5" customHeight="1">
      <c r="A102" s="266" t="s">
        <v>236</v>
      </c>
      <c r="B102" s="266"/>
      <c r="C102" s="134" t="s">
        <v>242</v>
      </c>
      <c r="D102" s="134" t="s">
        <v>215</v>
      </c>
      <c r="E102" s="134" t="s">
        <v>239</v>
      </c>
      <c r="F102" s="134" t="s">
        <v>217</v>
      </c>
      <c r="G102" s="140" t="s">
        <v>237</v>
      </c>
      <c r="H102" s="140" t="s">
        <v>220</v>
      </c>
      <c r="I102" s="134" t="s">
        <v>243</v>
      </c>
      <c r="J102" s="134" t="s">
        <v>231</v>
      </c>
      <c r="K102" s="129"/>
      <c r="L102" s="136">
        <v>550366</v>
      </c>
      <c r="M102" s="136">
        <v>574260</v>
      </c>
      <c r="N102" s="136">
        <v>550000</v>
      </c>
    </row>
    <row r="103" spans="1:14" s="131" customFormat="1" ht="15.75" customHeight="1" hidden="1">
      <c r="A103" s="266" t="s">
        <v>236</v>
      </c>
      <c r="B103" s="266"/>
      <c r="C103" s="134" t="s">
        <v>242</v>
      </c>
      <c r="D103" s="134" t="s">
        <v>215</v>
      </c>
      <c r="E103" s="134" t="s">
        <v>214</v>
      </c>
      <c r="F103" s="134" t="s">
        <v>217</v>
      </c>
      <c r="G103" s="140" t="s">
        <v>237</v>
      </c>
      <c r="H103" s="140" t="s">
        <v>279</v>
      </c>
      <c r="I103" s="134" t="s">
        <v>247</v>
      </c>
      <c r="J103" s="134" t="s">
        <v>231</v>
      </c>
      <c r="K103" s="129"/>
      <c r="L103" s="136"/>
      <c r="M103" s="136"/>
      <c r="N103" s="136"/>
    </row>
    <row r="104" spans="1:14" s="131" customFormat="1" ht="15.75" customHeight="1" hidden="1">
      <c r="A104" s="266" t="s">
        <v>236</v>
      </c>
      <c r="B104" s="266"/>
      <c r="C104" s="134" t="s">
        <v>242</v>
      </c>
      <c r="D104" s="134" t="s">
        <v>215</v>
      </c>
      <c r="E104" s="134" t="s">
        <v>214</v>
      </c>
      <c r="F104" s="134" t="s">
        <v>217</v>
      </c>
      <c r="G104" s="140" t="s">
        <v>237</v>
      </c>
      <c r="H104" s="140" t="s">
        <v>222</v>
      </c>
      <c r="I104" s="134" t="s">
        <v>247</v>
      </c>
      <c r="J104" s="134" t="s">
        <v>231</v>
      </c>
      <c r="K104" s="129"/>
      <c r="L104" s="136"/>
      <c r="M104" s="136"/>
      <c r="N104" s="136"/>
    </row>
    <row r="105" spans="1:14" s="131" customFormat="1" ht="15.75" hidden="1">
      <c r="A105" s="274"/>
      <c r="B105" s="274"/>
      <c r="C105" s="128" t="s">
        <v>242</v>
      </c>
      <c r="D105" s="128" t="s">
        <v>215</v>
      </c>
      <c r="E105" s="128" t="s">
        <v>214</v>
      </c>
      <c r="F105" s="128"/>
      <c r="G105" s="129"/>
      <c r="H105" s="129"/>
      <c r="I105" s="128" t="s">
        <v>247</v>
      </c>
      <c r="J105" s="134"/>
      <c r="K105" s="130">
        <f>K106</f>
        <v>0</v>
      </c>
      <c r="L105" s="130">
        <f>L106</f>
        <v>0</v>
      </c>
      <c r="M105" s="130">
        <f>M106</f>
        <v>0</v>
      </c>
      <c r="N105" s="130">
        <f>N106</f>
        <v>0</v>
      </c>
    </row>
    <row r="106" spans="1:14" s="131" customFormat="1" ht="15.75" hidden="1">
      <c r="A106" s="274"/>
      <c r="B106" s="274"/>
      <c r="C106" s="128" t="s">
        <v>242</v>
      </c>
      <c r="D106" s="128" t="s">
        <v>215</v>
      </c>
      <c r="E106" s="128" t="s">
        <v>214</v>
      </c>
      <c r="F106" s="128" t="s">
        <v>244</v>
      </c>
      <c r="G106" s="129"/>
      <c r="H106" s="129"/>
      <c r="I106" s="128" t="s">
        <v>247</v>
      </c>
      <c r="J106" s="134"/>
      <c r="K106" s="130">
        <f>K107+K109</f>
        <v>0</v>
      </c>
      <c r="L106" s="130">
        <f>L107+L109</f>
        <v>0</v>
      </c>
      <c r="M106" s="130">
        <f>M107+M109</f>
        <v>0</v>
      </c>
      <c r="N106" s="130">
        <f>N107+N109</f>
        <v>0</v>
      </c>
    </row>
    <row r="107" spans="1:14" s="133" customFormat="1" ht="15.75" customHeight="1" hidden="1">
      <c r="A107" s="265" t="s">
        <v>260</v>
      </c>
      <c r="B107" s="265"/>
      <c r="C107" s="128" t="s">
        <v>242</v>
      </c>
      <c r="D107" s="128" t="s">
        <v>215</v>
      </c>
      <c r="E107" s="128" t="s">
        <v>214</v>
      </c>
      <c r="F107" s="128" t="s">
        <v>244</v>
      </c>
      <c r="G107" s="139" t="s">
        <v>261</v>
      </c>
      <c r="H107" s="139"/>
      <c r="I107" s="128" t="s">
        <v>247</v>
      </c>
      <c r="J107" s="128"/>
      <c r="K107" s="161"/>
      <c r="L107" s="162"/>
      <c r="M107" s="162"/>
      <c r="N107" s="162"/>
    </row>
    <row r="108" spans="1:14" s="131" customFormat="1" ht="15.75" customHeight="1" hidden="1">
      <c r="A108" s="266" t="s">
        <v>260</v>
      </c>
      <c r="B108" s="266"/>
      <c r="C108" s="134" t="s">
        <v>242</v>
      </c>
      <c r="D108" s="134" t="s">
        <v>215</v>
      </c>
      <c r="E108" s="134" t="s">
        <v>214</v>
      </c>
      <c r="F108" s="134" t="s">
        <v>244</v>
      </c>
      <c r="G108" s="140" t="s">
        <v>261</v>
      </c>
      <c r="H108" s="140" t="s">
        <v>280</v>
      </c>
      <c r="I108" s="134" t="s">
        <v>247</v>
      </c>
      <c r="J108" s="134" t="s">
        <v>231</v>
      </c>
      <c r="K108" s="129"/>
      <c r="L108" s="136"/>
      <c r="M108" s="136"/>
      <c r="N108" s="136"/>
    </row>
    <row r="109" spans="1:14" s="133" customFormat="1" ht="15.75" customHeight="1" hidden="1">
      <c r="A109" s="265" t="s">
        <v>232</v>
      </c>
      <c r="B109" s="265"/>
      <c r="C109" s="128" t="s">
        <v>242</v>
      </c>
      <c r="D109" s="128" t="s">
        <v>215</v>
      </c>
      <c r="E109" s="128" t="s">
        <v>214</v>
      </c>
      <c r="F109" s="128" t="s">
        <v>244</v>
      </c>
      <c r="G109" s="139" t="s">
        <v>233</v>
      </c>
      <c r="H109" s="139"/>
      <c r="I109" s="128" t="s">
        <v>247</v>
      </c>
      <c r="J109" s="128"/>
      <c r="K109" s="161"/>
      <c r="L109" s="162"/>
      <c r="M109" s="162"/>
      <c r="N109" s="162"/>
    </row>
    <row r="110" spans="1:14" s="131" customFormat="1" ht="15.75" customHeight="1" hidden="1">
      <c r="A110" s="266" t="s">
        <v>232</v>
      </c>
      <c r="B110" s="266"/>
      <c r="C110" s="134" t="s">
        <v>242</v>
      </c>
      <c r="D110" s="134" t="s">
        <v>215</v>
      </c>
      <c r="E110" s="134" t="s">
        <v>214</v>
      </c>
      <c r="F110" s="134" t="s">
        <v>244</v>
      </c>
      <c r="G110" s="140" t="s">
        <v>233</v>
      </c>
      <c r="H110" s="140" t="s">
        <v>266</v>
      </c>
      <c r="I110" s="134" t="s">
        <v>247</v>
      </c>
      <c r="J110" s="134" t="s">
        <v>231</v>
      </c>
      <c r="K110" s="129"/>
      <c r="L110" s="136"/>
      <c r="M110" s="136"/>
      <c r="N110" s="136"/>
    </row>
    <row r="111" spans="1:14" s="131" customFormat="1" ht="15.75" customHeight="1" hidden="1">
      <c r="A111" s="266" t="s">
        <v>232</v>
      </c>
      <c r="B111" s="266"/>
      <c r="C111" s="134" t="s">
        <v>242</v>
      </c>
      <c r="D111" s="134" t="s">
        <v>215</v>
      </c>
      <c r="E111" s="134" t="s">
        <v>214</v>
      </c>
      <c r="F111" s="134" t="s">
        <v>244</v>
      </c>
      <c r="G111" s="140" t="s">
        <v>233</v>
      </c>
      <c r="H111" s="140" t="s">
        <v>281</v>
      </c>
      <c r="I111" s="134" t="s">
        <v>247</v>
      </c>
      <c r="J111" s="134" t="s">
        <v>231</v>
      </c>
      <c r="K111" s="129"/>
      <c r="L111" s="136"/>
      <c r="M111" s="136"/>
      <c r="N111" s="136"/>
    </row>
    <row r="112" spans="1:14" s="122" customFormat="1" ht="32.25" customHeight="1">
      <c r="A112" s="261" t="s">
        <v>282</v>
      </c>
      <c r="B112" s="261"/>
      <c r="C112" s="141" t="s">
        <v>239</v>
      </c>
      <c r="D112" s="141"/>
      <c r="E112" s="141"/>
      <c r="F112" s="141"/>
      <c r="G112" s="141"/>
      <c r="H112" s="141"/>
      <c r="I112" s="141"/>
      <c r="J112" s="141"/>
      <c r="K112" s="127">
        <f>SUM(K113:K126)</f>
        <v>0</v>
      </c>
      <c r="L112" s="127">
        <f>SUM(L113:L126)</f>
        <v>217003</v>
      </c>
      <c r="M112" s="127">
        <f>SUM(M113:M126)</f>
        <v>217003</v>
      </c>
      <c r="N112" s="127">
        <f>SUM(N113:N126)</f>
        <v>217003</v>
      </c>
    </row>
    <row r="113" spans="1:14" s="122" customFormat="1" ht="16.5" customHeight="1">
      <c r="A113" s="266" t="s">
        <v>283</v>
      </c>
      <c r="B113" s="266"/>
      <c r="C113" s="275" t="s">
        <v>284</v>
      </c>
      <c r="D113" s="275"/>
      <c r="E113" s="275"/>
      <c r="F113" s="275"/>
      <c r="G113" s="275"/>
      <c r="H113" s="275"/>
      <c r="I113" s="156"/>
      <c r="J113" s="156" t="s">
        <v>221</v>
      </c>
      <c r="K113" s="156"/>
      <c r="L113" s="163">
        <v>131533.53</v>
      </c>
      <c r="M113" s="163">
        <v>131533.53</v>
      </c>
      <c r="N113" s="163">
        <v>131533.53</v>
      </c>
    </row>
    <row r="114" spans="1:14" s="122" customFormat="1" ht="16.5" customHeight="1" hidden="1">
      <c r="A114" s="266" t="s">
        <v>223</v>
      </c>
      <c r="B114" s="266"/>
      <c r="C114" s="275" t="s">
        <v>284</v>
      </c>
      <c r="D114" s="275"/>
      <c r="E114" s="275"/>
      <c r="F114" s="275"/>
      <c r="G114" s="275"/>
      <c r="H114" s="275"/>
      <c r="I114" s="156"/>
      <c r="J114" s="156"/>
      <c r="K114" s="156"/>
      <c r="L114" s="163">
        <f>SUM(M114:N114)</f>
        <v>0</v>
      </c>
      <c r="M114" s="163">
        <f>SUM(N114:O114)</f>
        <v>0</v>
      </c>
      <c r="N114" s="163">
        <f>SUM(O114:P114)</f>
        <v>0</v>
      </c>
    </row>
    <row r="115" spans="1:14" s="122" customFormat="1" ht="16.5" customHeight="1">
      <c r="A115" s="266" t="s">
        <v>285</v>
      </c>
      <c r="B115" s="266"/>
      <c r="C115" s="275" t="s">
        <v>284</v>
      </c>
      <c r="D115" s="275"/>
      <c r="E115" s="275"/>
      <c r="F115" s="275"/>
      <c r="G115" s="275"/>
      <c r="H115" s="275"/>
      <c r="I115" s="156"/>
      <c r="J115" s="156" t="s">
        <v>228</v>
      </c>
      <c r="K115" s="156"/>
      <c r="L115" s="163">
        <v>39723.12</v>
      </c>
      <c r="M115" s="163">
        <v>39723.12</v>
      </c>
      <c r="N115" s="163">
        <v>39723.12</v>
      </c>
    </row>
    <row r="116" spans="1:14" s="122" customFormat="1" ht="16.5" customHeight="1" hidden="1">
      <c r="A116" s="266" t="s">
        <v>229</v>
      </c>
      <c r="B116" s="266"/>
      <c r="C116" s="275" t="s">
        <v>284</v>
      </c>
      <c r="D116" s="275"/>
      <c r="E116" s="275"/>
      <c r="F116" s="275"/>
      <c r="G116" s="275"/>
      <c r="H116" s="275"/>
      <c r="I116" s="156"/>
      <c r="J116" s="156"/>
      <c r="K116" s="156"/>
      <c r="L116" s="163">
        <f aca="true" t="shared" si="2" ref="L116:L125">SUM(M116:N116)</f>
        <v>0</v>
      </c>
      <c r="M116" s="163">
        <f aca="true" t="shared" si="3" ref="M116:M125">SUM(N116:O116)</f>
        <v>0</v>
      </c>
      <c r="N116" s="163">
        <f aca="true" t="shared" si="4" ref="N116:N125">SUM(O116:P116)</f>
        <v>0</v>
      </c>
    </row>
    <row r="117" spans="1:14" s="122" customFormat="1" ht="16.5" customHeight="1" hidden="1">
      <c r="A117" s="266" t="s">
        <v>248</v>
      </c>
      <c r="B117" s="266"/>
      <c r="C117" s="275" t="s">
        <v>284</v>
      </c>
      <c r="D117" s="275"/>
      <c r="E117" s="275"/>
      <c r="F117" s="275"/>
      <c r="G117" s="275"/>
      <c r="H117" s="275"/>
      <c r="I117" s="156"/>
      <c r="J117" s="156"/>
      <c r="K117" s="156"/>
      <c r="L117" s="163">
        <f t="shared" si="2"/>
        <v>0</v>
      </c>
      <c r="M117" s="163">
        <f t="shared" si="3"/>
        <v>0</v>
      </c>
      <c r="N117" s="163">
        <f t="shared" si="4"/>
        <v>0</v>
      </c>
    </row>
    <row r="118" spans="1:14" s="122" customFormat="1" ht="16.5" customHeight="1" hidden="1">
      <c r="A118" s="266" t="s">
        <v>252</v>
      </c>
      <c r="B118" s="266"/>
      <c r="C118" s="275" t="s">
        <v>284</v>
      </c>
      <c r="D118" s="275"/>
      <c r="E118" s="275"/>
      <c r="F118" s="275"/>
      <c r="G118" s="275"/>
      <c r="H118" s="275"/>
      <c r="I118" s="156"/>
      <c r="J118" s="156"/>
      <c r="K118" s="156"/>
      <c r="L118" s="163">
        <f t="shared" si="2"/>
        <v>0</v>
      </c>
      <c r="M118" s="163">
        <f t="shared" si="3"/>
        <v>0</v>
      </c>
      <c r="N118" s="163">
        <f t="shared" si="4"/>
        <v>0</v>
      </c>
    </row>
    <row r="119" spans="1:14" s="122" customFormat="1" ht="16.5" customHeight="1" hidden="1">
      <c r="A119" s="266" t="s">
        <v>286</v>
      </c>
      <c r="B119" s="266"/>
      <c r="C119" s="275" t="s">
        <v>284</v>
      </c>
      <c r="D119" s="275"/>
      <c r="E119" s="275"/>
      <c r="F119" s="275"/>
      <c r="G119" s="275"/>
      <c r="H119" s="275"/>
      <c r="I119" s="156"/>
      <c r="J119" s="156"/>
      <c r="K119" s="156"/>
      <c r="L119" s="163">
        <f t="shared" si="2"/>
        <v>0</v>
      </c>
      <c r="M119" s="163">
        <f t="shared" si="3"/>
        <v>0</v>
      </c>
      <c r="N119" s="163">
        <f t="shared" si="4"/>
        <v>0</v>
      </c>
    </row>
    <row r="120" spans="1:14" s="122" customFormat="1" ht="16.5" customHeight="1" hidden="1">
      <c r="A120" s="266" t="s">
        <v>287</v>
      </c>
      <c r="B120" s="266"/>
      <c r="C120" s="275" t="s">
        <v>284</v>
      </c>
      <c r="D120" s="275"/>
      <c r="E120" s="275"/>
      <c r="F120" s="275"/>
      <c r="G120" s="275"/>
      <c r="H120" s="275"/>
      <c r="I120" s="156"/>
      <c r="J120" s="156"/>
      <c r="K120" s="156"/>
      <c r="L120" s="163">
        <f t="shared" si="2"/>
        <v>0</v>
      </c>
      <c r="M120" s="163">
        <f t="shared" si="3"/>
        <v>0</v>
      </c>
      <c r="N120" s="163">
        <f t="shared" si="4"/>
        <v>0</v>
      </c>
    </row>
    <row r="121" spans="1:14" s="122" customFormat="1" ht="16.5" customHeight="1" hidden="1">
      <c r="A121" s="266" t="s">
        <v>288</v>
      </c>
      <c r="B121" s="266"/>
      <c r="C121" s="275" t="s">
        <v>284</v>
      </c>
      <c r="D121" s="275"/>
      <c r="E121" s="275"/>
      <c r="F121" s="275"/>
      <c r="G121" s="275"/>
      <c r="H121" s="275"/>
      <c r="I121" s="156"/>
      <c r="J121" s="156"/>
      <c r="K121" s="156"/>
      <c r="L121" s="163">
        <f t="shared" si="2"/>
        <v>0</v>
      </c>
      <c r="M121" s="163">
        <f t="shared" si="3"/>
        <v>0</v>
      </c>
      <c r="N121" s="163">
        <f t="shared" si="4"/>
        <v>0</v>
      </c>
    </row>
    <row r="122" spans="1:14" s="122" customFormat="1" ht="16.5" customHeight="1" hidden="1">
      <c r="A122" s="266" t="s">
        <v>289</v>
      </c>
      <c r="B122" s="266"/>
      <c r="C122" s="275" t="s">
        <v>284</v>
      </c>
      <c r="D122" s="275"/>
      <c r="E122" s="275"/>
      <c r="F122" s="275"/>
      <c r="G122" s="275"/>
      <c r="H122" s="275"/>
      <c r="I122" s="156"/>
      <c r="J122" s="156"/>
      <c r="K122" s="156"/>
      <c r="L122" s="163">
        <f t="shared" si="2"/>
        <v>0</v>
      </c>
      <c r="M122" s="163">
        <f t="shared" si="3"/>
        <v>0</v>
      </c>
      <c r="N122" s="163">
        <f t="shared" si="4"/>
        <v>0</v>
      </c>
    </row>
    <row r="123" spans="1:14" s="122" customFormat="1" ht="23.25" customHeight="1" hidden="1">
      <c r="A123" s="266" t="s">
        <v>290</v>
      </c>
      <c r="B123" s="266"/>
      <c r="C123" s="275" t="s">
        <v>284</v>
      </c>
      <c r="D123" s="275"/>
      <c r="E123" s="275"/>
      <c r="F123" s="275"/>
      <c r="G123" s="275"/>
      <c r="H123" s="275"/>
      <c r="I123" s="156"/>
      <c r="J123" s="156"/>
      <c r="K123" s="156"/>
      <c r="L123" s="163">
        <f t="shared" si="2"/>
        <v>0</v>
      </c>
      <c r="M123" s="163">
        <f t="shared" si="3"/>
        <v>0</v>
      </c>
      <c r="N123" s="163">
        <f t="shared" si="4"/>
        <v>0</v>
      </c>
    </row>
    <row r="124" spans="1:14" s="122" customFormat="1" ht="16.5" customHeight="1" hidden="1">
      <c r="A124" s="266" t="s">
        <v>270</v>
      </c>
      <c r="B124" s="266"/>
      <c r="C124" s="275" t="s">
        <v>284</v>
      </c>
      <c r="D124" s="275"/>
      <c r="E124" s="275"/>
      <c r="F124" s="275"/>
      <c r="G124" s="275"/>
      <c r="H124" s="275"/>
      <c r="I124" s="156"/>
      <c r="J124" s="156"/>
      <c r="K124" s="156"/>
      <c r="L124" s="163">
        <f t="shared" si="2"/>
        <v>0</v>
      </c>
      <c r="M124" s="163">
        <f t="shared" si="3"/>
        <v>0</v>
      </c>
      <c r="N124" s="163">
        <f t="shared" si="4"/>
        <v>0</v>
      </c>
    </row>
    <row r="125" spans="1:14" s="122" customFormat="1" ht="16.5" customHeight="1" hidden="1">
      <c r="A125" s="266" t="s">
        <v>234</v>
      </c>
      <c r="B125" s="266"/>
      <c r="C125" s="275" t="s">
        <v>284</v>
      </c>
      <c r="D125" s="275"/>
      <c r="E125" s="275"/>
      <c r="F125" s="275"/>
      <c r="G125" s="275"/>
      <c r="H125" s="275"/>
      <c r="I125" s="156"/>
      <c r="J125" s="156"/>
      <c r="K125" s="156"/>
      <c r="L125" s="163">
        <f t="shared" si="2"/>
        <v>0</v>
      </c>
      <c r="M125" s="163">
        <f t="shared" si="3"/>
        <v>0</v>
      </c>
      <c r="N125" s="163">
        <f t="shared" si="4"/>
        <v>0</v>
      </c>
    </row>
    <row r="126" spans="1:14" s="122" customFormat="1" ht="16.5" customHeight="1">
      <c r="A126" s="266" t="s">
        <v>236</v>
      </c>
      <c r="B126" s="266"/>
      <c r="C126" s="275" t="s">
        <v>284</v>
      </c>
      <c r="D126" s="275"/>
      <c r="E126" s="275"/>
      <c r="F126" s="275"/>
      <c r="G126" s="275"/>
      <c r="H126" s="275"/>
      <c r="I126" s="156"/>
      <c r="J126" s="156" t="s">
        <v>231</v>
      </c>
      <c r="K126" s="156"/>
      <c r="L126" s="163">
        <v>45746.35</v>
      </c>
      <c r="M126" s="163">
        <v>45746.35</v>
      </c>
      <c r="N126" s="163">
        <v>45746.35</v>
      </c>
    </row>
    <row r="127" spans="1:13" s="122" customFormat="1" ht="15.75">
      <c r="A127" s="164" t="s">
        <v>291</v>
      </c>
      <c r="B127" s="164"/>
      <c r="C127" s="165"/>
      <c r="D127" s="165"/>
      <c r="E127" s="165"/>
      <c r="F127" s="165"/>
      <c r="G127" s="165"/>
      <c r="H127" s="165"/>
      <c r="I127" s="165"/>
      <c r="J127" s="165"/>
      <c r="K127" s="165"/>
      <c r="L127" s="114"/>
      <c r="M127" s="113"/>
    </row>
    <row r="128" spans="1:13" s="122" customFormat="1" ht="15.75">
      <c r="A128" s="164"/>
      <c r="B128" s="164"/>
      <c r="C128" s="165"/>
      <c r="D128" s="165"/>
      <c r="E128" s="165"/>
      <c r="F128" s="165"/>
      <c r="G128" s="165"/>
      <c r="H128" s="165"/>
      <c r="I128" s="165"/>
      <c r="J128" s="165"/>
      <c r="K128" s="165"/>
      <c r="L128" s="114"/>
      <c r="M128" s="113"/>
    </row>
    <row r="129" spans="1:14" s="122" customFormat="1" ht="15.75" customHeight="1">
      <c r="A129" s="276" t="s">
        <v>186</v>
      </c>
      <c r="B129" s="276"/>
      <c r="C129" s="276"/>
      <c r="D129" s="165"/>
      <c r="E129" s="165"/>
      <c r="F129" s="165"/>
      <c r="G129" s="166"/>
      <c r="H129" s="167"/>
      <c r="I129" s="277" t="s">
        <v>187</v>
      </c>
      <c r="J129" s="277"/>
      <c r="K129" s="277"/>
      <c r="L129" s="278"/>
      <c r="M129" s="278"/>
      <c r="N129" s="278"/>
    </row>
    <row r="130" spans="1:13" s="122" customFormat="1" ht="15.75">
      <c r="A130" s="168"/>
      <c r="B130" s="168"/>
      <c r="C130" s="165"/>
      <c r="D130" s="165"/>
      <c r="E130" s="165"/>
      <c r="F130" s="165"/>
      <c r="G130" s="279"/>
      <c r="H130" s="279"/>
      <c r="I130" s="279"/>
      <c r="J130" s="279"/>
      <c r="K130" s="279"/>
      <c r="L130" s="279"/>
      <c r="M130" s="113"/>
    </row>
    <row r="131" spans="1:13" s="122" customFormat="1" ht="15.75">
      <c r="A131" s="118" t="s">
        <v>188</v>
      </c>
      <c r="B131" s="168"/>
      <c r="C131" s="165"/>
      <c r="D131" s="165"/>
      <c r="E131" s="165"/>
      <c r="F131" s="165"/>
      <c r="G131" s="165"/>
      <c r="H131" s="165"/>
      <c r="I131" s="165"/>
      <c r="J131" s="165"/>
      <c r="K131" s="165"/>
      <c r="L131" s="114"/>
      <c r="M131" s="113"/>
    </row>
    <row r="132" spans="1:13" s="122" customFormat="1" ht="15.75" customHeight="1">
      <c r="A132" s="276" t="s">
        <v>190</v>
      </c>
      <c r="B132" s="276"/>
      <c r="C132" s="276"/>
      <c r="D132" s="165"/>
      <c r="E132" s="165"/>
      <c r="F132" s="165"/>
      <c r="G132" s="166"/>
      <c r="H132" s="167"/>
      <c r="I132" s="280" t="s">
        <v>189</v>
      </c>
      <c r="J132" s="280"/>
      <c r="K132" s="280"/>
      <c r="L132" s="169"/>
      <c r="M132" s="113"/>
    </row>
    <row r="133" spans="1:13" s="122" customFormat="1" ht="15.75">
      <c r="A133" s="168"/>
      <c r="B133" s="168"/>
      <c r="C133" s="165"/>
      <c r="D133" s="165"/>
      <c r="E133" s="165"/>
      <c r="F133" s="165"/>
      <c r="G133" s="279"/>
      <c r="H133" s="279"/>
      <c r="I133" s="279"/>
      <c r="J133" s="279"/>
      <c r="K133" s="279"/>
      <c r="L133" s="279"/>
      <c r="M133" s="113"/>
    </row>
    <row r="134" spans="1:13" s="122" customFormat="1" ht="15.75">
      <c r="A134" s="168"/>
      <c r="B134" s="168"/>
      <c r="C134" s="165"/>
      <c r="D134" s="165"/>
      <c r="E134" s="165"/>
      <c r="F134" s="165"/>
      <c r="G134" s="165"/>
      <c r="H134" s="165"/>
      <c r="I134" s="165"/>
      <c r="J134" s="165"/>
      <c r="K134" s="165"/>
      <c r="L134" s="114"/>
      <c r="M134" s="113"/>
    </row>
    <row r="135" spans="1:14" s="122" customFormat="1" ht="15.75" customHeight="1">
      <c r="A135" s="276" t="s">
        <v>192</v>
      </c>
      <c r="B135" s="276"/>
      <c r="C135" s="276"/>
      <c r="D135" s="281"/>
      <c r="E135" s="281"/>
      <c r="F135" s="166"/>
      <c r="G135" s="167"/>
      <c r="H135" s="167"/>
      <c r="I135" s="170"/>
      <c r="J135" s="170"/>
      <c r="K135" s="282" t="s">
        <v>292</v>
      </c>
      <c r="L135" s="282"/>
      <c r="M135" s="282"/>
      <c r="N135" s="282"/>
    </row>
    <row r="136" spans="1:13" s="122" customFormat="1" ht="26.25" customHeight="1">
      <c r="A136" s="168"/>
      <c r="B136" s="168"/>
      <c r="C136" s="165"/>
      <c r="D136" s="283" t="s">
        <v>195</v>
      </c>
      <c r="E136" s="283"/>
      <c r="F136" s="283"/>
      <c r="G136" s="170"/>
      <c r="H136" s="170"/>
      <c r="I136" s="170"/>
      <c r="J136" s="170"/>
      <c r="K136" s="170"/>
      <c r="L136" s="171" t="s">
        <v>191</v>
      </c>
      <c r="M136" s="113"/>
    </row>
  </sheetData>
  <sheetProtection/>
  <mergeCells count="154">
    <mergeCell ref="G130:L130"/>
    <mergeCell ref="A132:C132"/>
    <mergeCell ref="I132:K132"/>
    <mergeCell ref="G133:L133"/>
    <mergeCell ref="A135:C135"/>
    <mergeCell ref="D135:E135"/>
    <mergeCell ref="K135:N135"/>
    <mergeCell ref="D136:F136"/>
    <mergeCell ref="A124:B124"/>
    <mergeCell ref="C124:H124"/>
    <mergeCell ref="A125:B125"/>
    <mergeCell ref="C125:H125"/>
    <mergeCell ref="A126:B126"/>
    <mergeCell ref="C126:H126"/>
    <mergeCell ref="A129:C129"/>
    <mergeCell ref="I129:K129"/>
    <mergeCell ref="L129:N129"/>
    <mergeCell ref="A119:B119"/>
    <mergeCell ref="C119:H119"/>
    <mergeCell ref="A120:B120"/>
    <mergeCell ref="C120:H120"/>
    <mergeCell ref="A121:B121"/>
    <mergeCell ref="C121:H121"/>
    <mergeCell ref="A122:B122"/>
    <mergeCell ref="C122:H122"/>
    <mergeCell ref="A123:B123"/>
    <mergeCell ref="C123:H123"/>
    <mergeCell ref="A114:B114"/>
    <mergeCell ref="C114:H114"/>
    <mergeCell ref="A115:B115"/>
    <mergeCell ref="C115:H115"/>
    <mergeCell ref="A116:B116"/>
    <mergeCell ref="C116:H116"/>
    <mergeCell ref="A117:B117"/>
    <mergeCell ref="C117:H117"/>
    <mergeCell ref="A118:B118"/>
    <mergeCell ref="C118:H118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C113:H113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12:L12"/>
    <mergeCell ref="A14:B15"/>
    <mergeCell ref="C14:H15"/>
    <mergeCell ref="I14:I15"/>
    <mergeCell ref="J14:J15"/>
    <mergeCell ref="K14:K15"/>
    <mergeCell ref="L14:L15"/>
    <mergeCell ref="M14:M15"/>
    <mergeCell ref="N14:N15"/>
    <mergeCell ref="K1:N1"/>
    <mergeCell ref="K2:N2"/>
    <mergeCell ref="K3:N3"/>
    <mergeCell ref="K4:N4"/>
    <mergeCell ref="K5:N5"/>
    <mergeCell ref="K7:N7"/>
    <mergeCell ref="A9:N9"/>
    <mergeCell ref="C10:M10"/>
    <mergeCell ref="C11:L11"/>
  </mergeCells>
  <printOptions/>
  <pageMargins left="0.39375" right="0.39375" top="0.39375" bottom="0.39375" header="0.511805555555555" footer="0.511805555555555"/>
  <pageSetup horizontalDpi="300" verticalDpi="300" orientation="landscape" paperSize="9"/>
  <rowBreaks count="3" manualBreakCount="3">
    <brk id="67" max="255" man="1"/>
    <brk id="69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2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2" spans="1:15" ht="18.75">
      <c r="A2" s="284" t="s">
        <v>293</v>
      </c>
      <c r="B2" s="284"/>
      <c r="C2" s="284"/>
      <c r="D2" s="284"/>
      <c r="E2" s="284"/>
      <c r="F2" s="284"/>
      <c r="G2" s="284"/>
      <c r="H2" s="172"/>
      <c r="I2" s="172"/>
      <c r="J2" s="172"/>
      <c r="K2" s="172"/>
      <c r="L2" s="172"/>
      <c r="M2" s="172"/>
      <c r="N2" s="172"/>
      <c r="O2" s="172"/>
    </row>
    <row r="3" spans="1:15" ht="15.75">
      <c r="A3" s="285" t="s">
        <v>294</v>
      </c>
      <c r="B3" s="285"/>
      <c r="C3" s="285"/>
      <c r="D3" s="285"/>
      <c r="E3" s="285"/>
      <c r="F3" s="285"/>
      <c r="G3" s="285"/>
      <c r="H3" s="173"/>
      <c r="I3" s="173"/>
      <c r="J3" s="173"/>
      <c r="K3" s="173"/>
      <c r="L3" s="173"/>
      <c r="M3" s="173"/>
      <c r="N3" s="173"/>
      <c r="O3" s="173"/>
    </row>
    <row r="4" spans="1:16" ht="15.75">
      <c r="A4" s="285" t="s">
        <v>295</v>
      </c>
      <c r="B4" s="285"/>
      <c r="C4" s="285"/>
      <c r="D4" s="285"/>
      <c r="E4" s="285"/>
      <c r="F4" s="285"/>
      <c r="G4" s="285"/>
      <c r="H4" s="173"/>
      <c r="I4" s="173"/>
      <c r="J4" s="173"/>
      <c r="K4" s="173"/>
      <c r="L4" s="173"/>
      <c r="M4" s="173"/>
      <c r="N4" s="173"/>
      <c r="O4" s="173"/>
      <c r="P4" s="173"/>
    </row>
    <row r="5" ht="15.75">
      <c r="A5" s="174"/>
    </row>
    <row r="6" ht="15.75">
      <c r="A6" s="174"/>
    </row>
    <row r="7" spans="1:6" ht="15.75">
      <c r="A7" s="286" t="s">
        <v>296</v>
      </c>
      <c r="B7" s="286"/>
      <c r="C7" s="287" t="s">
        <v>11</v>
      </c>
      <c r="D7" s="287"/>
      <c r="E7" s="287"/>
      <c r="F7" s="287"/>
    </row>
    <row r="8" ht="15.75">
      <c r="A8" s="174" t="s">
        <v>297</v>
      </c>
    </row>
    <row r="9" ht="15.75">
      <c r="A9" s="174" t="s">
        <v>298</v>
      </c>
    </row>
    <row r="10" ht="15.75">
      <c r="A10" s="174" t="s">
        <v>299</v>
      </c>
    </row>
    <row r="11" ht="18.75">
      <c r="A11" s="174" t="s">
        <v>300</v>
      </c>
    </row>
    <row r="12" spans="1:7" ht="12.75" customHeight="1">
      <c r="A12" s="174"/>
      <c r="G12" t="s">
        <v>80</v>
      </c>
    </row>
    <row r="13" spans="1:7" ht="42.75" customHeight="1">
      <c r="A13" s="288" t="s">
        <v>301</v>
      </c>
      <c r="B13" s="288" t="s">
        <v>302</v>
      </c>
      <c r="C13" s="288" t="s">
        <v>303</v>
      </c>
      <c r="D13" s="289" t="s">
        <v>304</v>
      </c>
      <c r="E13" s="289"/>
      <c r="F13" s="288" t="s">
        <v>305</v>
      </c>
      <c r="G13" s="288"/>
    </row>
    <row r="14" spans="1:7" ht="15">
      <c r="A14" s="288"/>
      <c r="B14" s="288"/>
      <c r="C14" s="288"/>
      <c r="D14" s="289"/>
      <c r="E14" s="289"/>
      <c r="F14" s="288"/>
      <c r="G14" s="288"/>
    </row>
    <row r="15" spans="1:7" ht="15.75">
      <c r="A15" s="288"/>
      <c r="B15" s="288"/>
      <c r="C15" s="288"/>
      <c r="D15" s="175" t="s">
        <v>306</v>
      </c>
      <c r="E15" s="175" t="s">
        <v>307</v>
      </c>
      <c r="F15" s="175" t="s">
        <v>308</v>
      </c>
      <c r="G15" s="175" t="s">
        <v>309</v>
      </c>
    </row>
    <row r="16" spans="1:7" ht="91.5" customHeight="1">
      <c r="A16" s="176" t="s">
        <v>310</v>
      </c>
      <c r="B16" s="177" t="s">
        <v>311</v>
      </c>
      <c r="C16" s="178" t="s">
        <v>312</v>
      </c>
      <c r="D16" s="179"/>
      <c r="E16" s="179"/>
      <c r="F16" s="180">
        <v>486350</v>
      </c>
      <c r="G16" s="181">
        <v>486350</v>
      </c>
    </row>
    <row r="17" spans="1:7" ht="94.5">
      <c r="A17" s="182" t="s">
        <v>313</v>
      </c>
      <c r="B17" s="178" t="s">
        <v>314</v>
      </c>
      <c r="C17" s="179">
        <v>226</v>
      </c>
      <c r="D17" s="179"/>
      <c r="E17" s="179"/>
      <c r="F17" s="183">
        <v>562550</v>
      </c>
      <c r="G17" s="184">
        <v>562550</v>
      </c>
    </row>
    <row r="18" spans="1:7" ht="15.75" hidden="1">
      <c r="A18" s="185"/>
      <c r="B18" s="186"/>
      <c r="C18" s="186"/>
      <c r="D18" s="187"/>
      <c r="E18" s="187"/>
      <c r="F18" s="187"/>
      <c r="G18" s="186"/>
    </row>
    <row r="19" spans="1:7" ht="15.75" hidden="1">
      <c r="A19" s="187"/>
      <c r="B19" s="187"/>
      <c r="C19" s="187"/>
      <c r="D19" s="187"/>
      <c r="E19" s="187"/>
      <c r="F19" s="187"/>
      <c r="G19" s="186"/>
    </row>
    <row r="20" spans="1:7" ht="18.75" customHeight="1">
      <c r="A20" s="290" t="s">
        <v>315</v>
      </c>
      <c r="B20" s="290"/>
      <c r="C20" s="290"/>
      <c r="D20" s="290"/>
      <c r="E20" s="290"/>
      <c r="F20" s="188">
        <f>SUM(F16:F19)</f>
        <v>1048900</v>
      </c>
      <c r="G20" s="189">
        <f>SUM(G16:G17)</f>
        <v>1048900</v>
      </c>
    </row>
    <row r="21" ht="15.75">
      <c r="A21" s="190"/>
    </row>
    <row r="22" spans="1:4" ht="15.75">
      <c r="A22" s="191" t="s">
        <v>316</v>
      </c>
      <c r="C22" s="192" t="s">
        <v>317</v>
      </c>
      <c r="D22" s="191"/>
    </row>
    <row r="23" spans="1:4" ht="15">
      <c r="A23" s="193" t="s">
        <v>318</v>
      </c>
      <c r="D23" s="194"/>
    </row>
    <row r="24" spans="1:4" ht="15">
      <c r="A24" s="194"/>
      <c r="D24" s="194"/>
    </row>
    <row r="25" spans="1:4" ht="15.75">
      <c r="A25" s="191" t="s">
        <v>319</v>
      </c>
      <c r="C25" s="192" t="s">
        <v>189</v>
      </c>
      <c r="D25" s="191"/>
    </row>
    <row r="26" spans="1:4" ht="15">
      <c r="A26" s="193" t="s">
        <v>318</v>
      </c>
      <c r="D26" s="194"/>
    </row>
    <row r="27" ht="15">
      <c r="A27" s="195"/>
    </row>
    <row r="28" ht="15.75">
      <c r="A28" s="174" t="s">
        <v>320</v>
      </c>
    </row>
    <row r="29" ht="15.75">
      <c r="A29" s="174" t="s">
        <v>321</v>
      </c>
    </row>
    <row r="30" ht="15.75">
      <c r="A30" s="174" t="s">
        <v>322</v>
      </c>
    </row>
    <row r="31" ht="15">
      <c r="A31" s="196" t="s">
        <v>323</v>
      </c>
    </row>
  </sheetData>
  <sheetProtection/>
  <mergeCells count="11">
    <mergeCell ref="A20:E20"/>
    <mergeCell ref="A13:A15"/>
    <mergeCell ref="B13:B15"/>
    <mergeCell ref="C13:C15"/>
    <mergeCell ref="D13:E14"/>
    <mergeCell ref="F13:G14"/>
    <mergeCell ref="A2:G2"/>
    <mergeCell ref="A3:G3"/>
    <mergeCell ref="A4:G4"/>
    <mergeCell ref="A7:B7"/>
    <mergeCell ref="C7:F7"/>
  </mergeCells>
  <printOptions/>
  <pageMargins left="0.315277777777778" right="0.315277777777778" top="0.18125" bottom="0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5.7109375" style="0" customWidth="1"/>
    <col min="4" max="4" width="6.421875" style="0" customWidth="1"/>
    <col min="5" max="5" width="5.00390625" style="0" customWidth="1"/>
    <col min="6" max="6" width="12.28125" style="0" customWidth="1"/>
    <col min="7" max="10" width="8.7109375" style="0" customWidth="1"/>
    <col min="11" max="11" width="12.421875" style="0" customWidth="1"/>
    <col min="12" max="12" width="12.00390625" style="0" customWidth="1"/>
    <col min="13" max="16384" width="8.7109375" style="0" customWidth="1"/>
  </cols>
  <sheetData>
    <row r="1" spans="1:16" ht="39" customHeight="1">
      <c r="A1" s="197"/>
      <c r="B1" s="197"/>
      <c r="C1" s="198"/>
      <c r="D1" s="198"/>
      <c r="E1" s="198"/>
      <c r="F1" s="198"/>
      <c r="G1" s="198"/>
      <c r="H1" s="198"/>
      <c r="I1" s="199"/>
      <c r="J1" s="199"/>
      <c r="K1" s="12" t="s">
        <v>324</v>
      </c>
      <c r="L1" s="12"/>
      <c r="M1" s="12"/>
      <c r="N1" s="12"/>
      <c r="O1" s="12"/>
      <c r="P1" s="200"/>
    </row>
    <row r="2" spans="1:16" ht="16.5" customHeight="1">
      <c r="A2" s="197"/>
      <c r="B2" s="197"/>
      <c r="C2" s="198"/>
      <c r="D2" s="198"/>
      <c r="E2" s="198"/>
      <c r="F2" s="198"/>
      <c r="G2" s="198"/>
      <c r="H2" s="198"/>
      <c r="I2" s="199"/>
      <c r="J2" s="199"/>
      <c r="K2" s="12" t="s">
        <v>325</v>
      </c>
      <c r="L2" s="12"/>
      <c r="M2" s="12"/>
      <c r="N2" s="12"/>
      <c r="O2" s="12"/>
      <c r="P2" s="200"/>
    </row>
    <row r="3" spans="1:16" ht="15.75">
      <c r="A3" s="197"/>
      <c r="B3" s="197"/>
      <c r="C3" s="198"/>
      <c r="D3" s="198"/>
      <c r="E3" s="198"/>
      <c r="F3" s="198"/>
      <c r="G3" s="198"/>
      <c r="H3" s="198"/>
      <c r="I3" s="199"/>
      <c r="J3" s="199"/>
      <c r="K3" s="201"/>
      <c r="L3" s="201"/>
      <c r="M3" s="201"/>
      <c r="N3" s="201"/>
      <c r="O3" s="200"/>
      <c r="P3" s="200"/>
    </row>
    <row r="4" spans="1:16" ht="15.75">
      <c r="A4" s="197"/>
      <c r="B4" s="197"/>
      <c r="C4" s="198"/>
      <c r="D4" s="198"/>
      <c r="E4" s="198"/>
      <c r="F4" s="198"/>
      <c r="G4" s="198"/>
      <c r="H4" s="198"/>
      <c r="I4" s="199"/>
      <c r="J4" s="199"/>
      <c r="K4" s="201"/>
      <c r="L4" s="201"/>
      <c r="M4" s="201"/>
      <c r="N4" s="201"/>
      <c r="O4" s="200"/>
      <c r="P4" s="200"/>
    </row>
    <row r="5" spans="1:16" ht="27.75" customHeight="1">
      <c r="A5" s="197"/>
      <c r="B5" s="291" t="s">
        <v>326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02"/>
    </row>
    <row r="6" spans="1:16" ht="15.75">
      <c r="A6" s="197"/>
      <c r="B6" s="197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2"/>
      <c r="P6" s="202"/>
    </row>
    <row r="7" spans="1:16" ht="16.5" customHeight="1">
      <c r="A7" s="292" t="s">
        <v>168</v>
      </c>
      <c r="B7" s="292"/>
      <c r="C7" s="293" t="s">
        <v>327</v>
      </c>
      <c r="D7" s="293" t="s">
        <v>328</v>
      </c>
      <c r="E7" s="293" t="s">
        <v>329</v>
      </c>
      <c r="F7" s="293" t="s">
        <v>330</v>
      </c>
      <c r="G7" s="293" t="s">
        <v>331</v>
      </c>
      <c r="H7" s="258" t="s">
        <v>332</v>
      </c>
      <c r="I7" s="294" t="s">
        <v>333</v>
      </c>
      <c r="J7" s="295" t="s">
        <v>334</v>
      </c>
      <c r="K7" s="293" t="s">
        <v>33</v>
      </c>
      <c r="L7" s="293"/>
      <c r="M7" s="293"/>
      <c r="N7" s="293"/>
      <c r="O7" s="293"/>
      <c r="P7" s="293"/>
    </row>
    <row r="8" spans="1:16" ht="15.75" customHeight="1">
      <c r="A8" s="292"/>
      <c r="B8" s="292"/>
      <c r="C8" s="293"/>
      <c r="D8" s="293"/>
      <c r="E8" s="293"/>
      <c r="F8" s="293"/>
      <c r="G8" s="293"/>
      <c r="H8" s="258"/>
      <c r="I8" s="294"/>
      <c r="J8" s="295"/>
      <c r="K8" s="259" t="s">
        <v>335</v>
      </c>
      <c r="L8" s="259" t="s">
        <v>70</v>
      </c>
      <c r="M8" s="259"/>
      <c r="N8" s="259"/>
      <c r="O8" s="296" t="s">
        <v>336</v>
      </c>
      <c r="P8" s="296" t="s">
        <v>337</v>
      </c>
    </row>
    <row r="9" spans="1:16" ht="51">
      <c r="A9" s="292"/>
      <c r="B9" s="292"/>
      <c r="C9" s="293"/>
      <c r="D9" s="293"/>
      <c r="E9" s="293"/>
      <c r="F9" s="293"/>
      <c r="G9" s="293"/>
      <c r="H9" s="258"/>
      <c r="I9" s="294"/>
      <c r="J9" s="295"/>
      <c r="K9" s="259"/>
      <c r="L9" s="121" t="s">
        <v>338</v>
      </c>
      <c r="M9" s="121" t="s">
        <v>339</v>
      </c>
      <c r="N9" s="121" t="s">
        <v>340</v>
      </c>
      <c r="O9" s="296"/>
      <c r="P9" s="296"/>
    </row>
    <row r="10" spans="1:16" ht="16.5" customHeight="1">
      <c r="A10" s="297" t="s">
        <v>218</v>
      </c>
      <c r="B10" s="297"/>
      <c r="C10" s="71" t="s">
        <v>242</v>
      </c>
      <c r="D10" s="71" t="s">
        <v>215</v>
      </c>
      <c r="E10" s="71" t="s">
        <v>239</v>
      </c>
      <c r="F10" s="204" t="s">
        <v>243</v>
      </c>
      <c r="G10" s="203">
        <v>611</v>
      </c>
      <c r="H10" s="203">
        <v>241</v>
      </c>
      <c r="I10" s="204" t="s">
        <v>271</v>
      </c>
      <c r="J10" s="205" t="s">
        <v>276</v>
      </c>
      <c r="K10" s="206">
        <v>200</v>
      </c>
      <c r="L10" s="206">
        <v>0</v>
      </c>
      <c r="M10" s="206">
        <v>200</v>
      </c>
      <c r="N10" s="206">
        <v>0</v>
      </c>
      <c r="O10" s="207">
        <v>200</v>
      </c>
      <c r="P10" s="207">
        <v>200</v>
      </c>
    </row>
    <row r="11" spans="1:16" ht="29.25" customHeight="1">
      <c r="A11" s="298" t="s">
        <v>341</v>
      </c>
      <c r="B11" s="298"/>
      <c r="C11" s="203"/>
      <c r="D11" s="203"/>
      <c r="E11" s="203"/>
      <c r="F11" s="203"/>
      <c r="G11" s="203"/>
      <c r="H11" s="203"/>
      <c r="I11" s="204"/>
      <c r="J11" s="205"/>
      <c r="K11" s="206">
        <f>SUM(K10:K10)</f>
        <v>200</v>
      </c>
      <c r="L11" s="206">
        <f>SUM(L10:L10)</f>
        <v>0</v>
      </c>
      <c r="M11" s="206">
        <f>SUM(M10:M10)</f>
        <v>200</v>
      </c>
      <c r="N11" s="206">
        <f>SUM(N10:N10)</f>
        <v>0</v>
      </c>
      <c r="O11" s="207">
        <v>0</v>
      </c>
      <c r="P11" s="207">
        <v>0</v>
      </c>
    </row>
    <row r="12" spans="1:16" ht="15.75">
      <c r="A12" s="208"/>
      <c r="B12" s="208"/>
      <c r="C12" s="208"/>
      <c r="D12" s="208"/>
      <c r="E12" s="208"/>
      <c r="F12" s="208"/>
      <c r="G12" s="208"/>
      <c r="H12" s="208"/>
      <c r="I12" s="209"/>
      <c r="J12" s="209"/>
      <c r="K12" s="208"/>
      <c r="L12" s="208"/>
      <c r="M12" s="208"/>
      <c r="N12" s="208"/>
      <c r="O12" s="208"/>
      <c r="P12" s="208"/>
    </row>
    <row r="13" spans="1:16" ht="15.75" customHeight="1">
      <c r="A13" s="299" t="s">
        <v>342</v>
      </c>
      <c r="B13" s="299"/>
      <c r="C13" s="299"/>
      <c r="D13" s="210"/>
      <c r="E13" s="210"/>
      <c r="F13" s="210"/>
      <c r="G13" s="210"/>
      <c r="H13" s="210"/>
      <c r="I13" s="210"/>
      <c r="J13" s="211"/>
      <c r="K13" s="212"/>
      <c r="L13" s="300" t="s">
        <v>187</v>
      </c>
      <c r="M13" s="300"/>
      <c r="N13" s="212"/>
      <c r="O13" s="299"/>
      <c r="P13" s="299"/>
    </row>
    <row r="14" spans="1:16" ht="15.75" customHeight="1">
      <c r="A14" s="213"/>
      <c r="B14" s="214" t="s">
        <v>188</v>
      </c>
      <c r="C14" s="210"/>
      <c r="D14" s="210"/>
      <c r="E14" s="210"/>
      <c r="F14" s="210"/>
      <c r="G14" s="210"/>
      <c r="H14" s="210"/>
      <c r="I14" s="210"/>
      <c r="J14" s="215"/>
      <c r="K14" s="216"/>
      <c r="L14" s="301" t="s">
        <v>191</v>
      </c>
      <c r="M14" s="301"/>
      <c r="N14" s="216"/>
      <c r="O14" s="302"/>
      <c r="P14" s="302"/>
    </row>
    <row r="15" spans="1:16" ht="15">
      <c r="A15" s="217"/>
      <c r="B15" s="217"/>
      <c r="C15" s="210"/>
      <c r="D15" s="210"/>
      <c r="E15" s="210"/>
      <c r="F15" s="210"/>
      <c r="G15" s="210"/>
      <c r="H15" s="210"/>
      <c r="I15" s="210"/>
      <c r="J15" s="210"/>
      <c r="K15" s="217"/>
      <c r="L15" s="217"/>
      <c r="M15" s="217"/>
      <c r="N15" s="217"/>
      <c r="O15" s="217"/>
      <c r="P15" s="217"/>
    </row>
    <row r="16" spans="1:16" ht="15.75" customHeight="1">
      <c r="A16" s="299" t="s">
        <v>190</v>
      </c>
      <c r="B16" s="299"/>
      <c r="C16" s="299"/>
      <c r="D16" s="210"/>
      <c r="E16" s="210"/>
      <c r="F16" s="210"/>
      <c r="G16" s="210"/>
      <c r="H16" s="210"/>
      <c r="I16" s="210"/>
      <c r="J16" s="211"/>
      <c r="K16" s="212"/>
      <c r="L16" s="300" t="s">
        <v>189</v>
      </c>
      <c r="M16" s="300"/>
      <c r="N16" s="212"/>
      <c r="O16" s="299"/>
      <c r="P16" s="299"/>
    </row>
    <row r="17" spans="1:16" ht="15.75" customHeight="1">
      <c r="A17" s="213"/>
      <c r="B17" s="213"/>
      <c r="C17" s="210"/>
      <c r="D17" s="210"/>
      <c r="E17" s="210"/>
      <c r="F17" s="210"/>
      <c r="G17" s="210"/>
      <c r="H17" s="210"/>
      <c r="I17" s="210"/>
      <c r="J17" s="215"/>
      <c r="K17" s="216"/>
      <c r="L17" s="301" t="s">
        <v>191</v>
      </c>
      <c r="M17" s="301"/>
      <c r="N17" s="216"/>
      <c r="O17" s="302"/>
      <c r="P17" s="302"/>
    </row>
    <row r="18" spans="1:16" ht="15.75" customHeight="1">
      <c r="A18" s="299" t="s">
        <v>192</v>
      </c>
      <c r="B18" s="299"/>
      <c r="C18" s="299"/>
      <c r="D18" s="303" t="s">
        <v>190</v>
      </c>
      <c r="E18" s="303"/>
      <c r="F18" s="303"/>
      <c r="G18" s="218"/>
      <c r="H18" s="218"/>
      <c r="I18" s="211"/>
      <c r="J18" s="216"/>
      <c r="K18" s="304" t="s">
        <v>343</v>
      </c>
      <c r="L18" s="304"/>
      <c r="M18" s="304"/>
      <c r="N18" s="304"/>
      <c r="O18" s="219"/>
      <c r="P18" s="219"/>
    </row>
    <row r="19" spans="1:16" ht="15.75" customHeight="1">
      <c r="A19" s="213"/>
      <c r="B19" s="213"/>
      <c r="C19" s="210"/>
      <c r="D19" s="305" t="s">
        <v>194</v>
      </c>
      <c r="E19" s="305"/>
      <c r="F19" s="305"/>
      <c r="G19" s="218"/>
      <c r="H19" s="218"/>
      <c r="I19" s="306" t="s">
        <v>195</v>
      </c>
      <c r="J19" s="306"/>
      <c r="K19" s="307" t="s">
        <v>344</v>
      </c>
      <c r="L19" s="307"/>
      <c r="M19" s="307"/>
      <c r="N19" s="307"/>
      <c r="O19" s="307"/>
      <c r="P19" s="307"/>
    </row>
  </sheetData>
  <sheetProtection/>
  <mergeCells count="35">
    <mergeCell ref="D19:F19"/>
    <mergeCell ref="I19:J19"/>
    <mergeCell ref="K19:P19"/>
    <mergeCell ref="L17:M17"/>
    <mergeCell ref="O17:P17"/>
    <mergeCell ref="A18:C18"/>
    <mergeCell ref="D18:F18"/>
    <mergeCell ref="K18:N18"/>
    <mergeCell ref="L14:M14"/>
    <mergeCell ref="O14:P14"/>
    <mergeCell ref="A16:C16"/>
    <mergeCell ref="L16:M16"/>
    <mergeCell ref="O16:P16"/>
    <mergeCell ref="P8:P9"/>
    <mergeCell ref="A10:B10"/>
    <mergeCell ref="A11:B11"/>
    <mergeCell ref="A13:C13"/>
    <mergeCell ref="L13:M13"/>
    <mergeCell ref="O13:P13"/>
    <mergeCell ref="K1:O1"/>
    <mergeCell ref="K2:O2"/>
    <mergeCell ref="B5:O5"/>
    <mergeCell ref="A7:B9"/>
    <mergeCell ref="C7:C9"/>
    <mergeCell ref="D7:D9"/>
    <mergeCell ref="E7:E9"/>
    <mergeCell ref="F7:F9"/>
    <mergeCell ref="G7:G9"/>
    <mergeCell ref="H7:H9"/>
    <mergeCell ref="I7:I9"/>
    <mergeCell ref="J7:J9"/>
    <mergeCell ref="K7:P7"/>
    <mergeCell ref="K8:K9"/>
    <mergeCell ref="L8:N8"/>
    <mergeCell ref="O8:O9"/>
  </mergeCells>
  <printOptions/>
  <pageMargins left="0.491666666666667" right="0.253472222222222" top="0.7875" bottom="0.7875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LibreOffice/5.3.1.2$Windows_x86 LibreOffice_project/e80a0e0fd1875e1696614d24c32df0f95f03deb2</Application>
  <DocSecurity>0</DocSecurity>
  <Template/>
  <Manager/>
  <Company/>
  <TotalTime>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2018-03-26T13:53:30Z</cp:lastPrinted>
  <dcterms:created xsi:type="dcterms:W3CDTF">2011-06-17T10:37:05Z</dcterms:created>
  <dcterms:modified xsi:type="dcterms:W3CDTF">2018-06-08T11:27:05Z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